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010"/>
  </bookViews>
  <sheets>
    <sheet name="Демьяново" sheetId="1" r:id="rId1"/>
  </sheets>
  <definedNames>
    <definedName name="_xlnm.Print_Titles" localSheetId="0">Демьяново!$5:$8</definedName>
  </definedNames>
  <calcPr calcId="125725"/>
</workbook>
</file>

<file path=xl/calcChain.xml><?xml version="1.0" encoding="utf-8"?>
<calcChain xmlns="http://schemas.openxmlformats.org/spreadsheetml/2006/main">
  <c r="Y44" i="1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Y35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Y26"/>
  <c r="X26"/>
  <c r="W26"/>
  <c r="V26"/>
  <c r="U26"/>
  <c r="T26"/>
  <c r="S26"/>
  <c r="R26"/>
  <c r="Q26"/>
  <c r="P26"/>
  <c r="O26"/>
  <c r="N26"/>
  <c r="M26"/>
  <c r="L26"/>
  <c r="K26"/>
  <c r="J26"/>
  <c r="I26"/>
  <c r="H26"/>
</calcChain>
</file>

<file path=xl/sharedStrings.xml><?xml version="1.0" encoding="utf-8"?>
<sst xmlns="http://schemas.openxmlformats.org/spreadsheetml/2006/main" count="244" uniqueCount="130">
  <si>
    <t>№ п/п</t>
  </si>
  <si>
    <t>Показатели</t>
  </si>
  <si>
    <t>Единица измерения</t>
  </si>
  <si>
    <t>отчет</t>
  </si>
  <si>
    <t>оценка</t>
  </si>
  <si>
    <t>прогноз</t>
  </si>
  <si>
    <t>консервативный</t>
  </si>
  <si>
    <t>базовый*</t>
  </si>
  <si>
    <t>целевой</t>
  </si>
  <si>
    <t>1 вариант</t>
  </si>
  <si>
    <t>2 вариант</t>
  </si>
  <si>
    <t>3 вариант</t>
  </si>
  <si>
    <t>1. Население</t>
  </si>
  <si>
    <t>Численность постоянного населения (среднегодовая) - всего</t>
  </si>
  <si>
    <t>тыс. человек</t>
  </si>
  <si>
    <t>в % к предыдущему году</t>
  </si>
  <si>
    <t>Количество родившихся</t>
  </si>
  <si>
    <t>Общий коэффициент рождаемости</t>
  </si>
  <si>
    <t>человек на 1000 населения</t>
  </si>
  <si>
    <t>Количество умерших</t>
  </si>
  <si>
    <t>Общий коэффициент смертности</t>
  </si>
  <si>
    <t>Естественный прирост (+), убыль (-)</t>
  </si>
  <si>
    <t>Коэффициент естественного прироста</t>
  </si>
  <si>
    <t>Миграционный прирост (+), снижение (-)</t>
  </si>
  <si>
    <t>Коэффициент миграционного прироста</t>
  </si>
  <si>
    <t>человек на  1000 населения</t>
  </si>
  <si>
    <t>2. Труд и занятость</t>
  </si>
  <si>
    <t>Среднесписочная численность работников (без внешних совместителей) по полному кругу</t>
  </si>
  <si>
    <t>человек</t>
  </si>
  <si>
    <t>Среднесписочная численность работников градообразующей организации</t>
  </si>
  <si>
    <t>Численность работников, предполагаемых к увольнению  с градообразующей организации</t>
  </si>
  <si>
    <t>Численность занятых в экономике (среднегодовая) – всего</t>
  </si>
  <si>
    <t xml:space="preserve"> человек</t>
  </si>
  <si>
    <t xml:space="preserve">Доля занятых в экономике в общей численности трудовых ресурсов </t>
  </si>
  <si>
    <t>%</t>
  </si>
  <si>
    <t>Численность незанятых в экономике</t>
  </si>
  <si>
    <t xml:space="preserve">человек </t>
  </si>
  <si>
    <t>Численность населения в трудоспособном возрасте</t>
  </si>
  <si>
    <t>Численность населения старше трудоспособного возраста</t>
  </si>
  <si>
    <t>Уровень занятости населения (отношение занятого населения к численности  населения в трудоспособном возрасте)</t>
  </si>
  <si>
    <t>Экономически активное население (считается  возраст от 15 до 72 лет)</t>
  </si>
  <si>
    <t>Численность безработных, зарегистрированных в органах государственной службы занятости</t>
  </si>
  <si>
    <t>Уровень зарегистрированной безработицы (общее количество зарегистрированных безработных к экономически активному населению)</t>
  </si>
  <si>
    <t>Доля численности работников, занятых на малых и средних предприятиях (включая индивидуальных предпринимателей) в общей численности трудоспособного населения на территории муниципального образования</t>
  </si>
  <si>
    <t>3. Малое и среднее предпринимательство, включая микропредприятия</t>
  </si>
  <si>
    <t>Количество малых и средних предприятий, включая микропредприятия (на конец года)</t>
  </si>
  <si>
    <t>единиц</t>
  </si>
  <si>
    <t>Количество индивидуальных предпринимателей (на конец года)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</si>
  <si>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</si>
  <si>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 на территории муниципального образования</t>
  </si>
  <si>
    <t>тыс. руб.</t>
  </si>
  <si>
    <t>4. Денежные доходы и расходы населения</t>
  </si>
  <si>
    <t>Доходы - всего</t>
  </si>
  <si>
    <t>Денежные доходы в расчете на душу населения в месяц</t>
  </si>
  <si>
    <t>рублей</t>
  </si>
  <si>
    <t>Фонд начисленной заработной платы всех работников (по полному кругу)</t>
  </si>
  <si>
    <t>Численность населения с  денежными доходами  ниже величины прожиточного минимума (по полному кругу)</t>
  </si>
  <si>
    <t>в % ко всему населению</t>
  </si>
  <si>
    <t>Среднемесячная заработная плата одного работника по  полному кругу</t>
  </si>
  <si>
    <t>руб.</t>
  </si>
  <si>
    <t>5. Потребительский рынок</t>
  </si>
  <si>
    <t xml:space="preserve">Оборот розничной торговли </t>
  </si>
  <si>
    <t>млн. рублей</t>
  </si>
  <si>
    <t xml:space="preserve">в % к предыдущему году в сопоставимых ценах </t>
  </si>
  <si>
    <t>Индекс потребительских цен (к декабрю предыдущего года)</t>
  </si>
  <si>
    <t>Оборот общественного питания по полному кругу</t>
  </si>
  <si>
    <t>в % к предыдущему году в сопоставимых ценах</t>
  </si>
  <si>
    <t>6. Промышленность</t>
  </si>
  <si>
    <t xml:space="preserve">Объем отгруженных товаров собственного производства, выполненных работ и услуг собственными силами, по видам деятельности, относящимся к промышленному производству </t>
  </si>
  <si>
    <t>в том числе: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</si>
  <si>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</si>
  <si>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</si>
  <si>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</si>
  <si>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</si>
  <si>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Объем отгруженных товаров собственного производства, выполненных работ и услуг собственными силами в муниципальном образовании</t>
  </si>
  <si>
    <t>% к предыдущему году в сопоставимых ценах</t>
  </si>
  <si>
    <t>Ввод в эксплуатацию жилых домов</t>
  </si>
  <si>
    <t>кв. м</t>
  </si>
  <si>
    <t xml:space="preserve">7. Инвестиции </t>
  </si>
  <si>
    <t>Инвестиции в основной капитал за счет всех источников финансирования</t>
  </si>
  <si>
    <t xml:space="preserve">Индекс физического объема инвестиций в основной капитал </t>
  </si>
  <si>
    <t xml:space="preserve">Темп роста объема инвестиций в основной капитал </t>
  </si>
  <si>
    <t>% к предыдущему году</t>
  </si>
  <si>
    <t>Инвестиции в основной капитал по источникам финансирования</t>
  </si>
  <si>
    <t xml:space="preserve">  Собственные средства</t>
  </si>
  <si>
    <t>тыс. рублей</t>
  </si>
  <si>
    <t xml:space="preserve">  Привлеченные средства,  из них:</t>
  </si>
  <si>
    <t xml:space="preserve">          кредиты банков,  в том числе:</t>
  </si>
  <si>
    <t xml:space="preserve">   кредиты иностранных банков</t>
  </si>
  <si>
    <t xml:space="preserve">   Заемные средства других организаций</t>
  </si>
  <si>
    <t xml:space="preserve">   Бюджетные средства,  в том числе:</t>
  </si>
  <si>
    <t xml:space="preserve">           из федерального бюджета</t>
  </si>
  <si>
    <t xml:space="preserve">           из областного бюджета</t>
  </si>
  <si>
    <t xml:space="preserve">           из бюджета муниципального образования</t>
  </si>
  <si>
    <t xml:space="preserve">  Средства внебюджетных фондов</t>
  </si>
  <si>
    <t xml:space="preserve">   Прочие</t>
  </si>
  <si>
    <t>8. Консолидированный бюджет монопрофильного муниципального образования Российской Федерации</t>
  </si>
  <si>
    <t>Доходы консолидированного бюджета монопрофильного муниципального образования</t>
  </si>
  <si>
    <t>Налоговые и неналоговые доходы, всего</t>
  </si>
  <si>
    <t>Налоговые доходы консолидированного бюджета монопрофильного муниципального образования Российской Федерации всего, в том числе:</t>
  </si>
  <si>
    <t xml:space="preserve">     налог на доходы физических лиц</t>
  </si>
  <si>
    <t xml:space="preserve">     акцизы</t>
  </si>
  <si>
    <t xml:space="preserve">     налог на имущество физических лиц</t>
  </si>
  <si>
    <t xml:space="preserve">     земельный налог</t>
  </si>
  <si>
    <t xml:space="preserve">     единый сельскохозяйственный налог</t>
  </si>
  <si>
    <t xml:space="preserve">     единый налог на вмененный доход</t>
  </si>
  <si>
    <t xml:space="preserve">     налог, взимаемого в связи с применением патентной системы налогообложения</t>
  </si>
  <si>
    <t xml:space="preserve">     государственные пошлины</t>
  </si>
  <si>
    <t xml:space="preserve">     торговый сбор</t>
  </si>
  <si>
    <t>Неналоговые доходы</t>
  </si>
  <si>
    <t>Безвозмездные поступления</t>
  </si>
  <si>
    <t>Расходы консолидированного бюджета монопрофильного муниципального образования Российской Федерации  всего, в том числе по направлениям: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</si>
  <si>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</si>
  <si>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</si>
  <si>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</si>
  <si>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</si>
  <si>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</si>
  <si>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</si>
  <si>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</si>
  <si>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</si>
  <si>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</si>
  <si>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</si>
  <si>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</si>
  <si>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</si>
  <si>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</si>
  <si>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Дефицит(-),профицит(+) консолидированного бюджета монопрофильного муниципального образования Российской Федерации</t>
  </si>
  <si>
    <t xml:space="preserve">Государственный долг монопрофильного муниципального образования Российской Федерации </t>
  </si>
  <si>
    <t>*Базовый вариант - основной</t>
  </si>
  <si>
    <t>МОНОПРОФИЛЬНОЕ МУНИЦИПАЛЬНОЕ ОБРАЗОВАНИЕ ДЕМЬЯНОВСКОЕ ГОРОДСКОЕ ПОСЕЛЕНИЕ ПОДОСИНОВСКОГО РАЙОНА КИРОВСКОЙ ОБЛАСТИ</t>
  </si>
  <si>
    <t>Основные показатели, представляемые для разработки прогноза социально-экономического развития  Российской Федерации 
на 2024 год и на плановый период 2025-2030 годов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</si>
</sst>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13"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family val="2"/>
      <charset val="204"/>
    </font>
    <font>
      <b/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center" wrapText="1" indent="4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vertical="center" wrapText="1" shrinkToFit="1"/>
    </xf>
    <xf numFmtId="0" fontId="1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 applyProtection="1">
      <alignment horizontal="center" vertical="center" wrapText="1"/>
    </xf>
    <xf numFmtId="2" fontId="6" fillId="0" borderId="2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2"/>
  <sheetViews>
    <sheetView tabSelected="1" zoomScale="75" zoomScaleNormal="75" workbookViewId="0">
      <pane xSplit="3" ySplit="8" topLeftCell="D51" activePane="bottomRight" state="frozen"/>
      <selection pane="topRight" activeCell="D1" sqref="D1"/>
      <selection pane="bottomLeft" activeCell="A8" sqref="A8"/>
      <selection pane="bottomRight" activeCell="H75" sqref="H75"/>
    </sheetView>
  </sheetViews>
  <sheetFormatPr defaultRowHeight="15"/>
  <cols>
    <col min="1" max="1" width="6.42578125" style="30" customWidth="1"/>
    <col min="2" max="2" width="55.7109375" style="1" customWidth="1"/>
    <col min="3" max="3" width="28" style="18" customWidth="1"/>
    <col min="4" max="25" width="13.5703125" style="1" customWidth="1"/>
    <col min="26" max="16384" width="9.140625" style="1"/>
  </cols>
  <sheetData>
    <row r="1" spans="1:25" ht="11.25" customHeight="1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25" ht="36.75" customHeight="1">
      <c r="B2" s="61" t="s">
        <v>129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25" ht="31.5" customHeight="1">
      <c r="B3" s="62" t="s">
        <v>128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5" spans="1:25" ht="19.5" customHeight="1">
      <c r="A5" s="38" t="s">
        <v>0</v>
      </c>
      <c r="B5" s="34" t="s">
        <v>1</v>
      </c>
      <c r="C5" s="34" t="s">
        <v>2</v>
      </c>
      <c r="D5" s="32" t="s">
        <v>3</v>
      </c>
      <c r="E5" s="32" t="s">
        <v>3</v>
      </c>
      <c r="F5" s="32" t="s">
        <v>3</v>
      </c>
      <c r="G5" s="32" t="s">
        <v>4</v>
      </c>
      <c r="H5" s="34" t="s">
        <v>5</v>
      </c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5">
      <c r="A6" s="39"/>
      <c r="B6" s="34"/>
      <c r="C6" s="34"/>
      <c r="D6" s="34">
        <v>2021</v>
      </c>
      <c r="E6" s="34">
        <v>2022</v>
      </c>
      <c r="F6" s="35">
        <v>2023</v>
      </c>
      <c r="G6" s="35">
        <v>2024</v>
      </c>
      <c r="H6" s="42">
        <v>2025</v>
      </c>
      <c r="I6" s="43"/>
      <c r="J6" s="44"/>
      <c r="K6" s="42">
        <v>2026</v>
      </c>
      <c r="L6" s="43"/>
      <c r="M6" s="44"/>
      <c r="N6" s="42">
        <v>2027</v>
      </c>
      <c r="O6" s="43"/>
      <c r="P6" s="43"/>
      <c r="Q6" s="34">
        <v>2028</v>
      </c>
      <c r="R6" s="34"/>
      <c r="S6" s="34"/>
      <c r="T6" s="34">
        <v>2029</v>
      </c>
      <c r="U6" s="34"/>
      <c r="V6" s="34"/>
      <c r="W6" s="34">
        <v>2030</v>
      </c>
      <c r="X6" s="34"/>
      <c r="Y6" s="34"/>
    </row>
    <row r="7" spans="1:25">
      <c r="A7" s="39"/>
      <c r="B7" s="34"/>
      <c r="C7" s="34"/>
      <c r="D7" s="34"/>
      <c r="E7" s="34"/>
      <c r="F7" s="36"/>
      <c r="G7" s="36"/>
      <c r="H7" s="26" t="s">
        <v>6</v>
      </c>
      <c r="I7" s="2" t="s">
        <v>7</v>
      </c>
      <c r="J7" s="2" t="s">
        <v>8</v>
      </c>
      <c r="K7" s="26" t="s">
        <v>6</v>
      </c>
      <c r="L7" s="2" t="s">
        <v>7</v>
      </c>
      <c r="M7" s="2" t="s">
        <v>8</v>
      </c>
      <c r="N7" s="26" t="s">
        <v>6</v>
      </c>
      <c r="O7" s="2" t="s">
        <v>7</v>
      </c>
      <c r="P7" s="2" t="s">
        <v>8</v>
      </c>
      <c r="Q7" s="26" t="s">
        <v>6</v>
      </c>
      <c r="R7" s="2" t="s">
        <v>7</v>
      </c>
      <c r="S7" s="2" t="s">
        <v>8</v>
      </c>
      <c r="T7" s="26" t="s">
        <v>6</v>
      </c>
      <c r="U7" s="2" t="s">
        <v>7</v>
      </c>
      <c r="V7" s="2" t="s">
        <v>8</v>
      </c>
      <c r="W7" s="26" t="s">
        <v>6</v>
      </c>
      <c r="X7" s="2" t="s">
        <v>7</v>
      </c>
      <c r="Y7" s="2" t="s">
        <v>8</v>
      </c>
    </row>
    <row r="8" spans="1:25">
      <c r="A8" s="40"/>
      <c r="B8" s="34"/>
      <c r="C8" s="34"/>
      <c r="D8" s="34"/>
      <c r="E8" s="34"/>
      <c r="F8" s="37"/>
      <c r="G8" s="37"/>
      <c r="H8" s="2" t="s">
        <v>9</v>
      </c>
      <c r="I8" s="2" t="s">
        <v>10</v>
      </c>
      <c r="J8" s="2" t="s">
        <v>11</v>
      </c>
      <c r="K8" s="2" t="s">
        <v>9</v>
      </c>
      <c r="L8" s="2" t="s">
        <v>10</v>
      </c>
      <c r="M8" s="2" t="s">
        <v>11</v>
      </c>
      <c r="N8" s="2" t="s">
        <v>9</v>
      </c>
      <c r="O8" s="2" t="s">
        <v>10</v>
      </c>
      <c r="P8" s="2" t="s">
        <v>11</v>
      </c>
      <c r="Q8" s="2" t="s">
        <v>9</v>
      </c>
      <c r="R8" s="2" t="s">
        <v>10</v>
      </c>
      <c r="S8" s="2" t="s">
        <v>11</v>
      </c>
      <c r="T8" s="2" t="s">
        <v>9</v>
      </c>
      <c r="U8" s="2" t="s">
        <v>10</v>
      </c>
      <c r="V8" s="2" t="s">
        <v>11</v>
      </c>
      <c r="W8" s="2" t="s">
        <v>9</v>
      </c>
      <c r="X8" s="2" t="s">
        <v>10</v>
      </c>
      <c r="Y8" s="2" t="s">
        <v>11</v>
      </c>
    </row>
    <row r="9" spans="1:25" ht="22.5" customHeight="1">
      <c r="A9" s="48" t="s">
        <v>12</v>
      </c>
      <c r="B9" s="49"/>
      <c r="C9" s="28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>
      <c r="A10" s="45">
        <v>1</v>
      </c>
      <c r="B10" s="54" t="s">
        <v>13</v>
      </c>
      <c r="C10" s="28" t="s">
        <v>14</v>
      </c>
      <c r="D10" s="21">
        <v>5.2309999999999999</v>
      </c>
      <c r="E10" s="21">
        <v>4.9809999999999999</v>
      </c>
      <c r="F10" s="21">
        <v>4.8609999999999998</v>
      </c>
      <c r="G10" s="21">
        <v>4.7469999999999999</v>
      </c>
      <c r="H10" s="21">
        <v>4.6289999999999996</v>
      </c>
      <c r="I10" s="21">
        <v>4.6310000000000002</v>
      </c>
      <c r="J10" s="21">
        <v>4.633</v>
      </c>
      <c r="K10" s="21">
        <v>4.5119999999999996</v>
      </c>
      <c r="L10" s="21">
        <v>4.5179999999999998</v>
      </c>
      <c r="M10" s="21">
        <v>4.524</v>
      </c>
      <c r="N10" s="21">
        <v>4.399</v>
      </c>
      <c r="O10" s="21">
        <v>4.4089999999999998</v>
      </c>
      <c r="P10" s="21">
        <v>4.4189999999999996</v>
      </c>
      <c r="Q10" s="21">
        <v>4.29</v>
      </c>
      <c r="R10" s="21">
        <v>4.3040000000000003</v>
      </c>
      <c r="S10" s="21">
        <v>4.3179999999999996</v>
      </c>
      <c r="T10" s="21">
        <v>4.1849999999999996</v>
      </c>
      <c r="U10" s="21">
        <v>4.2030000000000003</v>
      </c>
      <c r="V10" s="21">
        <v>4.2220000000000004</v>
      </c>
      <c r="W10" s="21">
        <v>4.0860000000000003</v>
      </c>
      <c r="X10" s="21">
        <v>4.1079999999999997</v>
      </c>
      <c r="Y10" s="21">
        <v>4.1319999999999997</v>
      </c>
    </row>
    <row r="11" spans="1:25">
      <c r="A11" s="45"/>
      <c r="B11" s="54"/>
      <c r="C11" s="28" t="s">
        <v>15</v>
      </c>
      <c r="D11" s="22">
        <v>97.6</v>
      </c>
      <c r="E11" s="22">
        <v>95.2</v>
      </c>
      <c r="F11" s="22">
        <v>97.6</v>
      </c>
      <c r="G11" s="22">
        <v>97.7</v>
      </c>
      <c r="H11" s="22">
        <v>97.5</v>
      </c>
      <c r="I11" s="22">
        <v>97.6</v>
      </c>
      <c r="J11" s="22">
        <v>97.6</v>
      </c>
      <c r="K11" s="21">
        <v>97.5</v>
      </c>
      <c r="L11" s="21">
        <v>97.6</v>
      </c>
      <c r="M11" s="21">
        <v>97.6</v>
      </c>
      <c r="N11" s="21">
        <v>97.5</v>
      </c>
      <c r="O11" s="21">
        <v>97.6</v>
      </c>
      <c r="P11" s="21">
        <v>97.7</v>
      </c>
      <c r="Q11" s="21">
        <v>97.5</v>
      </c>
      <c r="R11" s="21">
        <v>97.6</v>
      </c>
      <c r="S11" s="21">
        <v>97.7</v>
      </c>
      <c r="T11" s="21">
        <v>97.6</v>
      </c>
      <c r="U11" s="21">
        <v>97.7</v>
      </c>
      <c r="V11" s="21">
        <v>97.8</v>
      </c>
      <c r="W11" s="21">
        <v>97.6</v>
      </c>
      <c r="X11" s="21">
        <v>97.7</v>
      </c>
      <c r="Y11" s="21">
        <v>97.9</v>
      </c>
    </row>
    <row r="12" spans="1:25">
      <c r="A12" s="45">
        <v>2</v>
      </c>
      <c r="B12" s="54" t="s">
        <v>16</v>
      </c>
      <c r="C12" s="28" t="s">
        <v>14</v>
      </c>
      <c r="D12" s="21">
        <v>3.3000000000000002E-2</v>
      </c>
      <c r="E12" s="21">
        <v>2.4E-2</v>
      </c>
      <c r="F12" s="21">
        <v>3.7999999999999999E-2</v>
      </c>
      <c r="G12" s="21">
        <v>2.4E-2</v>
      </c>
      <c r="H12" s="21">
        <v>2.3E-2</v>
      </c>
      <c r="I12" s="21">
        <v>2.4E-2</v>
      </c>
      <c r="J12" s="21">
        <v>2.5000000000000001E-2</v>
      </c>
      <c r="K12" s="21">
        <v>2.4E-2</v>
      </c>
      <c r="L12" s="21">
        <v>2.5000000000000001E-2</v>
      </c>
      <c r="M12" s="21">
        <v>2.5999999999999999E-2</v>
      </c>
      <c r="N12" s="21">
        <v>2.5000000000000001E-2</v>
      </c>
      <c r="O12" s="21">
        <v>2.5999999999999999E-2</v>
      </c>
      <c r="P12" s="21">
        <v>2.7E-2</v>
      </c>
      <c r="Q12" s="21">
        <v>2.5999999999999999E-2</v>
      </c>
      <c r="R12" s="21">
        <v>2.7E-2</v>
      </c>
      <c r="S12" s="21">
        <v>2.8000000000000001E-2</v>
      </c>
      <c r="T12" s="21">
        <v>2.5999999999999999E-2</v>
      </c>
      <c r="U12" s="21">
        <v>2.7E-2</v>
      </c>
      <c r="V12" s="21">
        <v>2.9000000000000001E-2</v>
      </c>
      <c r="W12" s="21">
        <v>2.5999999999999999E-2</v>
      </c>
      <c r="X12" s="21">
        <v>2.7E-2</v>
      </c>
      <c r="Y12" s="21">
        <v>0.03</v>
      </c>
    </row>
    <row r="13" spans="1:25">
      <c r="A13" s="45"/>
      <c r="B13" s="54"/>
      <c r="C13" s="28" t="s">
        <v>15</v>
      </c>
      <c r="D13" s="22">
        <v>84.6</v>
      </c>
      <c r="E13" s="22">
        <v>72.7</v>
      </c>
      <c r="F13" s="22">
        <v>158.30000000000001</v>
      </c>
      <c r="G13" s="22">
        <v>63.2</v>
      </c>
      <c r="H13" s="21">
        <v>95.8</v>
      </c>
      <c r="I13" s="21">
        <v>100</v>
      </c>
      <c r="J13" s="21">
        <v>104.2</v>
      </c>
      <c r="K13" s="21">
        <v>104.3</v>
      </c>
      <c r="L13" s="21">
        <v>104.2</v>
      </c>
      <c r="M13" s="21">
        <v>104</v>
      </c>
      <c r="N13" s="21">
        <v>104.2</v>
      </c>
      <c r="O13" s="21">
        <v>104</v>
      </c>
      <c r="P13" s="21">
        <v>103.8</v>
      </c>
      <c r="Q13" s="21">
        <v>104</v>
      </c>
      <c r="R13" s="21">
        <v>103.8</v>
      </c>
      <c r="S13" s="21">
        <v>103.7</v>
      </c>
      <c r="T13" s="21">
        <v>100</v>
      </c>
      <c r="U13" s="21">
        <v>100</v>
      </c>
      <c r="V13" s="21">
        <v>103.6</v>
      </c>
      <c r="W13" s="21">
        <v>100</v>
      </c>
      <c r="X13" s="21">
        <v>100</v>
      </c>
      <c r="Y13" s="21">
        <v>103.4</v>
      </c>
    </row>
    <row r="14" spans="1:25" ht="20.25" customHeight="1">
      <c r="A14" s="28">
        <v>3</v>
      </c>
      <c r="B14" s="29" t="s">
        <v>17</v>
      </c>
      <c r="C14" s="28" t="s">
        <v>18</v>
      </c>
      <c r="D14" s="22">
        <v>6.3</v>
      </c>
      <c r="E14" s="22">
        <v>4.8</v>
      </c>
      <c r="F14" s="22">
        <v>7.8</v>
      </c>
      <c r="G14" s="22">
        <v>5.0999999999999996</v>
      </c>
      <c r="H14" s="22">
        <v>5</v>
      </c>
      <c r="I14" s="22">
        <v>5.2</v>
      </c>
      <c r="J14" s="22">
        <v>5.4</v>
      </c>
      <c r="K14" s="21">
        <v>5.3</v>
      </c>
      <c r="L14" s="21">
        <v>5.5</v>
      </c>
      <c r="M14" s="21">
        <v>5.7</v>
      </c>
      <c r="N14" s="21">
        <v>5.7</v>
      </c>
      <c r="O14" s="21">
        <v>5.9</v>
      </c>
      <c r="P14" s="21">
        <v>6.1</v>
      </c>
      <c r="Q14" s="21">
        <v>6.1</v>
      </c>
      <c r="R14" s="21">
        <v>6.3</v>
      </c>
      <c r="S14" s="21">
        <v>6.5</v>
      </c>
      <c r="T14" s="21">
        <v>6.2</v>
      </c>
      <c r="U14" s="21">
        <v>6.4</v>
      </c>
      <c r="V14" s="21">
        <v>6.9</v>
      </c>
      <c r="W14" s="21">
        <v>6.4</v>
      </c>
      <c r="X14" s="21">
        <v>6.6</v>
      </c>
      <c r="Y14" s="21">
        <v>7.3</v>
      </c>
    </row>
    <row r="15" spans="1:25">
      <c r="A15" s="45">
        <v>4</v>
      </c>
      <c r="B15" s="54" t="s">
        <v>19</v>
      </c>
      <c r="C15" s="28" t="s">
        <v>14</v>
      </c>
      <c r="D15" s="21">
        <v>0.14899999999999999</v>
      </c>
      <c r="E15" s="21">
        <v>0.10199999999999999</v>
      </c>
      <c r="F15" s="21">
        <v>8.4000000000000005E-2</v>
      </c>
      <c r="G15" s="21">
        <v>8.3000000000000004E-2</v>
      </c>
      <c r="H15" s="21">
        <v>8.2000000000000003E-2</v>
      </c>
      <c r="I15" s="21">
        <v>8.1000000000000003E-2</v>
      </c>
      <c r="J15" s="21">
        <v>0.08</v>
      </c>
      <c r="K15" s="21">
        <v>8.1000000000000003E-2</v>
      </c>
      <c r="L15" s="21">
        <v>0.08</v>
      </c>
      <c r="M15" s="21">
        <v>7.9000000000000001E-2</v>
      </c>
      <c r="N15" s="21">
        <v>0.08</v>
      </c>
      <c r="O15" s="21">
        <v>7.9000000000000001E-2</v>
      </c>
      <c r="P15" s="21">
        <v>7.8E-2</v>
      </c>
      <c r="Q15" s="21">
        <v>7.9000000000000001E-2</v>
      </c>
      <c r="R15" s="21">
        <v>7.8E-2</v>
      </c>
      <c r="S15" s="21">
        <v>7.6999999999999999E-2</v>
      </c>
      <c r="T15" s="21">
        <v>7.8E-2</v>
      </c>
      <c r="U15" s="21">
        <v>7.6999999999999999E-2</v>
      </c>
      <c r="V15" s="21">
        <v>7.5999999999999998E-2</v>
      </c>
      <c r="W15" s="21">
        <v>7.6999999999999999E-2</v>
      </c>
      <c r="X15" s="21">
        <v>7.5999999999999998E-2</v>
      </c>
      <c r="Y15" s="21">
        <v>7.4999999999999997E-2</v>
      </c>
    </row>
    <row r="16" spans="1:25">
      <c r="A16" s="45"/>
      <c r="B16" s="54"/>
      <c r="C16" s="28" t="s">
        <v>15</v>
      </c>
      <c r="D16" s="22">
        <v>121.1</v>
      </c>
      <c r="E16" s="22">
        <v>68.5</v>
      </c>
      <c r="F16" s="22">
        <v>82.4</v>
      </c>
      <c r="G16" s="22">
        <v>98.8</v>
      </c>
      <c r="H16" s="21">
        <v>98.8</v>
      </c>
      <c r="I16" s="21">
        <v>97.6</v>
      </c>
      <c r="J16" s="21">
        <v>96.4</v>
      </c>
      <c r="K16" s="21">
        <v>98.8</v>
      </c>
      <c r="L16" s="21">
        <v>98.8</v>
      </c>
      <c r="M16" s="21">
        <v>98.8</v>
      </c>
      <c r="N16" s="21">
        <v>98.8</v>
      </c>
      <c r="O16" s="21">
        <v>98.8</v>
      </c>
      <c r="P16" s="21">
        <v>98.7</v>
      </c>
      <c r="Q16" s="21">
        <v>98.8</v>
      </c>
      <c r="R16" s="21">
        <v>98.7</v>
      </c>
      <c r="S16" s="21">
        <v>98.7</v>
      </c>
      <c r="T16" s="21">
        <v>98.7</v>
      </c>
      <c r="U16" s="21">
        <v>98.7</v>
      </c>
      <c r="V16" s="21">
        <v>98.7</v>
      </c>
      <c r="W16" s="21">
        <v>98.7</v>
      </c>
      <c r="X16" s="21">
        <v>98.7</v>
      </c>
      <c r="Y16" s="21">
        <v>98.7</v>
      </c>
    </row>
    <row r="17" spans="1:25" ht="20.25" customHeight="1">
      <c r="A17" s="28">
        <v>5</v>
      </c>
      <c r="B17" s="29" t="s">
        <v>20</v>
      </c>
      <c r="C17" s="28" t="s">
        <v>18</v>
      </c>
      <c r="D17" s="22">
        <v>28.5</v>
      </c>
      <c r="E17" s="22">
        <v>20.5</v>
      </c>
      <c r="F17" s="22">
        <v>17.3</v>
      </c>
      <c r="G17" s="22">
        <v>17.7</v>
      </c>
      <c r="H17" s="22">
        <v>17.7</v>
      </c>
      <c r="I17" s="22">
        <v>17.5</v>
      </c>
      <c r="J17" s="22">
        <v>17.3</v>
      </c>
      <c r="K17" s="21">
        <v>18</v>
      </c>
      <c r="L17" s="21">
        <v>17.7</v>
      </c>
      <c r="M17" s="21">
        <v>17.5</v>
      </c>
      <c r="N17" s="21">
        <v>18.2</v>
      </c>
      <c r="O17" s="21">
        <v>17.899999999999999</v>
      </c>
      <c r="P17" s="21">
        <v>17.7</v>
      </c>
      <c r="Q17" s="21">
        <v>18.399999999999999</v>
      </c>
      <c r="R17" s="21">
        <v>18.100000000000001</v>
      </c>
      <c r="S17" s="21">
        <v>17.8</v>
      </c>
      <c r="T17" s="21">
        <v>18.600000000000001</v>
      </c>
      <c r="U17" s="21">
        <v>18.3</v>
      </c>
      <c r="V17" s="21">
        <v>18</v>
      </c>
      <c r="W17" s="21">
        <v>18.8</v>
      </c>
      <c r="X17" s="21">
        <v>18.5</v>
      </c>
      <c r="Y17" s="21">
        <v>18.2</v>
      </c>
    </row>
    <row r="18" spans="1:25">
      <c r="A18" s="45">
        <v>6</v>
      </c>
      <c r="B18" s="54" t="s">
        <v>21</v>
      </c>
      <c r="C18" s="28" t="s">
        <v>14</v>
      </c>
      <c r="D18" s="21">
        <v>-0.11600000000000001</v>
      </c>
      <c r="E18" s="21">
        <v>-7.8E-2</v>
      </c>
      <c r="F18" s="21">
        <v>-4.5999999999999999E-2</v>
      </c>
      <c r="G18" s="21">
        <v>-5.8999999999999997E-2</v>
      </c>
      <c r="H18" s="21">
        <v>-5.8999999999999997E-2</v>
      </c>
      <c r="I18" s="21">
        <v>-5.7000000000000002E-2</v>
      </c>
      <c r="J18" s="21">
        <v>-5.5E-2</v>
      </c>
      <c r="K18" s="21">
        <v>-5.7000000000000002E-2</v>
      </c>
      <c r="L18" s="21">
        <v>-5.5E-2</v>
      </c>
      <c r="M18" s="21">
        <v>-5.2999999999999999E-2</v>
      </c>
      <c r="N18" s="21">
        <v>-5.5E-2</v>
      </c>
      <c r="O18" s="21">
        <v>-5.2999999999999999E-2</v>
      </c>
      <c r="P18" s="21">
        <v>-5.0999999999999997E-2</v>
      </c>
      <c r="Q18" s="21">
        <v>-5.2999999999999999E-2</v>
      </c>
      <c r="R18" s="21">
        <v>-5.0999999999999997E-2</v>
      </c>
      <c r="S18" s="21">
        <v>-4.9000000000000002E-2</v>
      </c>
      <c r="T18" s="21">
        <v>-5.1999999999999998E-2</v>
      </c>
      <c r="U18" s="21">
        <v>-0.05</v>
      </c>
      <c r="V18" s="21">
        <v>-4.7E-2</v>
      </c>
      <c r="W18" s="21">
        <v>-5.0999999999999997E-2</v>
      </c>
      <c r="X18" s="21">
        <v>-4.9000000000000002E-2</v>
      </c>
      <c r="Y18" s="21">
        <v>-4.4999999999999998E-2</v>
      </c>
    </row>
    <row r="19" spans="1:25">
      <c r="A19" s="45"/>
      <c r="B19" s="54"/>
      <c r="C19" s="28" t="s">
        <v>15</v>
      </c>
      <c r="D19" s="23">
        <v>138.1</v>
      </c>
      <c r="E19" s="23">
        <v>67.2</v>
      </c>
      <c r="F19" s="23">
        <v>59</v>
      </c>
      <c r="G19" s="23">
        <v>100</v>
      </c>
      <c r="H19" s="21">
        <v>100</v>
      </c>
      <c r="I19" s="21">
        <v>96.6</v>
      </c>
      <c r="J19" s="21">
        <v>93.2</v>
      </c>
      <c r="K19" s="21">
        <v>96.6</v>
      </c>
      <c r="L19" s="21">
        <v>96.5</v>
      </c>
      <c r="M19" s="21">
        <v>96.4</v>
      </c>
      <c r="N19" s="21">
        <v>96.5</v>
      </c>
      <c r="O19" s="21">
        <v>96.4</v>
      </c>
      <c r="P19" s="21">
        <v>96.2</v>
      </c>
      <c r="Q19" s="21">
        <v>96.4</v>
      </c>
      <c r="R19" s="21">
        <v>96.2</v>
      </c>
      <c r="S19" s="21">
        <v>96.1</v>
      </c>
      <c r="T19" s="21">
        <v>98.1</v>
      </c>
      <c r="U19" s="21">
        <v>98</v>
      </c>
      <c r="V19" s="21">
        <v>95.9</v>
      </c>
      <c r="W19" s="21">
        <v>98.1</v>
      </c>
      <c r="X19" s="21">
        <v>98</v>
      </c>
      <c r="Y19" s="21">
        <v>95.7</v>
      </c>
    </row>
    <row r="20" spans="1:25" ht="21" customHeight="1">
      <c r="A20" s="28">
        <v>7</v>
      </c>
      <c r="B20" s="29" t="s">
        <v>22</v>
      </c>
      <c r="C20" s="28" t="s">
        <v>18</v>
      </c>
      <c r="D20" s="23">
        <v>-22.2</v>
      </c>
      <c r="E20" s="23">
        <v>-15.7</v>
      </c>
      <c r="F20" s="23">
        <v>-9.5</v>
      </c>
      <c r="G20" s="23">
        <v>-12.7</v>
      </c>
      <c r="H20" s="22">
        <v>-12.7</v>
      </c>
      <c r="I20" s="22">
        <v>-12.3</v>
      </c>
      <c r="J20" s="22">
        <v>-11.9</v>
      </c>
      <c r="K20" s="21">
        <v>-12.6</v>
      </c>
      <c r="L20" s="21">
        <v>-12.2</v>
      </c>
      <c r="M20" s="21">
        <v>-11.7</v>
      </c>
      <c r="N20" s="21">
        <v>-12.5</v>
      </c>
      <c r="O20" s="21">
        <v>-12</v>
      </c>
      <c r="P20" s="21">
        <v>-11.5</v>
      </c>
      <c r="Q20" s="21">
        <v>-12.4</v>
      </c>
      <c r="R20" s="21">
        <v>-11.8</v>
      </c>
      <c r="S20" s="21">
        <v>-11.3</v>
      </c>
      <c r="T20" s="21">
        <v>-12.4</v>
      </c>
      <c r="U20" s="21">
        <v>-11.9</v>
      </c>
      <c r="V20" s="21">
        <v>-11.1</v>
      </c>
      <c r="W20" s="21">
        <v>-12.5</v>
      </c>
      <c r="X20" s="21">
        <v>-11.9</v>
      </c>
      <c r="Y20" s="21">
        <v>-10.9</v>
      </c>
    </row>
    <row r="21" spans="1:25">
      <c r="A21" s="45">
        <v>8</v>
      </c>
      <c r="B21" s="54" t="s">
        <v>23</v>
      </c>
      <c r="C21" s="28" t="s">
        <v>14</v>
      </c>
      <c r="D21" s="21">
        <v>-0.02</v>
      </c>
      <c r="E21" s="24">
        <v>-5.2999999999999999E-2</v>
      </c>
      <c r="F21" s="24">
        <v>-6.4000000000000001E-2</v>
      </c>
      <c r="G21" s="21">
        <v>-0.06</v>
      </c>
      <c r="H21" s="21">
        <v>-0.06</v>
      </c>
      <c r="I21" s="21">
        <v>-5.8000000000000003E-2</v>
      </c>
      <c r="J21" s="21">
        <v>-5.6000000000000001E-2</v>
      </c>
      <c r="K21" s="21">
        <v>-5.8000000000000003E-2</v>
      </c>
      <c r="L21" s="21">
        <v>-5.6000000000000001E-2</v>
      </c>
      <c r="M21" s="21">
        <v>-5.3999999999999999E-2</v>
      </c>
      <c r="N21" s="21">
        <v>-5.6000000000000001E-2</v>
      </c>
      <c r="O21" s="21">
        <v>-5.3999999999999999E-2</v>
      </c>
      <c r="P21" s="21">
        <v>-5.1999999999999998E-2</v>
      </c>
      <c r="Q21" s="21">
        <v>-5.3999999999999999E-2</v>
      </c>
      <c r="R21" s="21">
        <v>-5.1999999999999998E-2</v>
      </c>
      <c r="S21" s="21">
        <v>-0.05</v>
      </c>
      <c r="T21" s="21">
        <v>-0.05</v>
      </c>
      <c r="U21" s="21">
        <v>-4.8000000000000001E-2</v>
      </c>
      <c r="V21" s="21">
        <v>-4.5999999999999999E-2</v>
      </c>
      <c r="W21" s="21">
        <v>-4.5999999999999999E-2</v>
      </c>
      <c r="X21" s="21">
        <v>-4.3999999999999997E-2</v>
      </c>
      <c r="Y21" s="21">
        <v>-4.2000000000000003E-2</v>
      </c>
    </row>
    <row r="22" spans="1:25">
      <c r="A22" s="45"/>
      <c r="B22" s="54"/>
      <c r="C22" s="28" t="s">
        <v>15</v>
      </c>
      <c r="D22" s="20">
        <v>57.1</v>
      </c>
      <c r="E22" s="20">
        <v>265</v>
      </c>
      <c r="F22" s="20">
        <v>120.8</v>
      </c>
      <c r="G22" s="20">
        <v>101.7</v>
      </c>
      <c r="H22" s="21">
        <v>101.7</v>
      </c>
      <c r="I22" s="21">
        <v>98.3</v>
      </c>
      <c r="J22" s="21">
        <v>94.9</v>
      </c>
      <c r="K22" s="21">
        <v>96.7</v>
      </c>
      <c r="L22" s="21">
        <v>96.6</v>
      </c>
      <c r="M22" s="21">
        <v>96.4</v>
      </c>
      <c r="N22" s="21">
        <v>96.6</v>
      </c>
      <c r="O22" s="21">
        <v>96.4</v>
      </c>
      <c r="P22" s="21">
        <v>96.3</v>
      </c>
      <c r="Q22" s="21">
        <v>96.4</v>
      </c>
      <c r="R22" s="21">
        <v>96.3</v>
      </c>
      <c r="S22" s="21">
        <v>96.2</v>
      </c>
      <c r="T22" s="21">
        <v>92.6</v>
      </c>
      <c r="U22" s="21">
        <v>92.3</v>
      </c>
      <c r="V22" s="21">
        <v>92</v>
      </c>
      <c r="W22" s="21">
        <v>92</v>
      </c>
      <c r="X22" s="21">
        <v>91.7</v>
      </c>
      <c r="Y22" s="21">
        <v>91.3</v>
      </c>
    </row>
    <row r="23" spans="1:25" ht="18.75" customHeight="1">
      <c r="A23" s="28">
        <v>9</v>
      </c>
      <c r="B23" s="29" t="s">
        <v>24</v>
      </c>
      <c r="C23" s="28" t="s">
        <v>25</v>
      </c>
      <c r="D23" s="20">
        <v>-3.8</v>
      </c>
      <c r="E23" s="20">
        <v>-10.6</v>
      </c>
      <c r="F23" s="20">
        <v>-13.166</v>
      </c>
      <c r="G23" s="20">
        <v>-12.962</v>
      </c>
      <c r="H23" s="22">
        <v>-12.962</v>
      </c>
      <c r="I23" s="22">
        <v>-12.523999999999999</v>
      </c>
      <c r="J23" s="22">
        <v>-12.087</v>
      </c>
      <c r="K23" s="22">
        <v>-12.855</v>
      </c>
      <c r="L23" s="22">
        <v>-12.395</v>
      </c>
      <c r="M23" s="22">
        <v>-11.936</v>
      </c>
      <c r="N23" s="22">
        <v>-12.73</v>
      </c>
      <c r="O23" s="22">
        <v>-12.247999999999999</v>
      </c>
      <c r="P23" s="22">
        <v>-11.766999999999999</v>
      </c>
      <c r="Q23" s="22">
        <v>-12.587</v>
      </c>
      <c r="R23" s="22">
        <v>-12.082000000000001</v>
      </c>
      <c r="S23" s="22">
        <v>-11.579000000000001</v>
      </c>
      <c r="T23" s="22">
        <v>-11.946999999999999</v>
      </c>
      <c r="U23" s="22">
        <v>-11.42</v>
      </c>
      <c r="V23" s="22">
        <v>-10.895</v>
      </c>
      <c r="W23" s="22">
        <v>-11.257999999999999</v>
      </c>
      <c r="X23" s="22">
        <v>-10.711</v>
      </c>
      <c r="Y23" s="22">
        <v>-10.164999999999999</v>
      </c>
    </row>
    <row r="24" spans="1:25" ht="18.75" customHeight="1">
      <c r="A24" s="55" t="s">
        <v>26</v>
      </c>
      <c r="B24" s="56"/>
      <c r="C24" s="28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ht="16.5" customHeight="1">
      <c r="A25" s="45">
        <v>10</v>
      </c>
      <c r="B25" s="54" t="s">
        <v>27</v>
      </c>
      <c r="C25" s="28" t="s">
        <v>28</v>
      </c>
      <c r="D25" s="19">
        <v>1971</v>
      </c>
      <c r="E25" s="19">
        <v>1944</v>
      </c>
      <c r="F25" s="19">
        <v>1902</v>
      </c>
      <c r="G25" s="19">
        <v>1868</v>
      </c>
      <c r="H25" s="25">
        <v>1849</v>
      </c>
      <c r="I25" s="25">
        <v>1851</v>
      </c>
      <c r="J25" s="25">
        <v>1853</v>
      </c>
      <c r="K25" s="25">
        <v>1831</v>
      </c>
      <c r="L25" s="25">
        <v>1835</v>
      </c>
      <c r="M25" s="25">
        <v>1840</v>
      </c>
      <c r="N25" s="25">
        <v>1817</v>
      </c>
      <c r="O25" s="25">
        <v>1823</v>
      </c>
      <c r="P25" s="25">
        <v>1829</v>
      </c>
      <c r="Q25" s="25">
        <v>1803</v>
      </c>
      <c r="R25" s="25">
        <v>1809</v>
      </c>
      <c r="S25" s="25">
        <v>1815</v>
      </c>
      <c r="T25" s="25">
        <v>1789</v>
      </c>
      <c r="U25" s="25">
        <v>1795</v>
      </c>
      <c r="V25" s="25">
        <v>1801</v>
      </c>
      <c r="W25" s="25">
        <v>1766</v>
      </c>
      <c r="X25" s="25">
        <v>1769</v>
      </c>
      <c r="Y25" s="25">
        <v>1773</v>
      </c>
    </row>
    <row r="26" spans="1:25" ht="19.5" customHeight="1">
      <c r="A26" s="45"/>
      <c r="B26" s="54"/>
      <c r="C26" s="28" t="s">
        <v>15</v>
      </c>
      <c r="D26" s="19">
        <v>98.4</v>
      </c>
      <c r="E26" s="19">
        <v>98.6</v>
      </c>
      <c r="F26" s="19">
        <v>96.5</v>
      </c>
      <c r="G26" s="19">
        <v>96.1</v>
      </c>
      <c r="H26" s="27">
        <f t="shared" ref="H26" si="0">H25/G25%</f>
        <v>98.982869379014986</v>
      </c>
      <c r="I26" s="27">
        <f>I25/G25%</f>
        <v>99.089935760171301</v>
      </c>
      <c r="J26" s="27">
        <f t="shared" ref="J26:Y26" si="1">J25/G25%</f>
        <v>99.19700214132763</v>
      </c>
      <c r="K26" s="27">
        <f>K25/H25%</f>
        <v>99.026500811249335</v>
      </c>
      <c r="L26" s="27">
        <f t="shared" si="1"/>
        <v>99.135602377093448</v>
      </c>
      <c r="M26" s="27">
        <f t="shared" si="1"/>
        <v>99.298434970318397</v>
      </c>
      <c r="N26" s="27">
        <f t="shared" si="1"/>
        <v>99.235390496996189</v>
      </c>
      <c r="O26" s="27">
        <f t="shared" si="1"/>
        <v>99.346049046321525</v>
      </c>
      <c r="P26" s="27">
        <f t="shared" si="1"/>
        <v>99.402173913043484</v>
      </c>
      <c r="Q26" s="27">
        <f t="shared" si="1"/>
        <v>99.229499174463399</v>
      </c>
      <c r="R26" s="27">
        <f t="shared" si="1"/>
        <v>99.232035106966535</v>
      </c>
      <c r="S26" s="27">
        <f t="shared" si="1"/>
        <v>99.234554401312195</v>
      </c>
      <c r="T26" s="27">
        <f t="shared" si="1"/>
        <v>99.223516361619517</v>
      </c>
      <c r="U26" s="27">
        <f t="shared" si="1"/>
        <v>99.226091763405194</v>
      </c>
      <c r="V26" s="27">
        <f t="shared" si="1"/>
        <v>99.228650137741056</v>
      </c>
      <c r="W26" s="27">
        <f t="shared" si="1"/>
        <v>98.714365567356069</v>
      </c>
      <c r="X26" s="27">
        <f t="shared" si="1"/>
        <v>98.551532033426184</v>
      </c>
      <c r="Y26" s="27">
        <f t="shared" si="1"/>
        <v>98.445308162132136</v>
      </c>
    </row>
    <row r="27" spans="1:25" ht="33" customHeight="1">
      <c r="A27" s="28">
        <v>11</v>
      </c>
      <c r="B27" s="29" t="s">
        <v>29</v>
      </c>
      <c r="C27" s="28" t="s">
        <v>28</v>
      </c>
      <c r="D27" s="19">
        <v>355</v>
      </c>
      <c r="E27" s="19">
        <v>347</v>
      </c>
      <c r="F27" s="19">
        <v>228</v>
      </c>
      <c r="G27" s="19">
        <v>139</v>
      </c>
      <c r="H27" s="25">
        <v>150</v>
      </c>
      <c r="I27" s="25">
        <v>152</v>
      </c>
      <c r="J27" s="25">
        <v>154</v>
      </c>
      <c r="K27" s="25">
        <v>170</v>
      </c>
      <c r="L27" s="25">
        <v>175</v>
      </c>
      <c r="M27" s="25">
        <v>180</v>
      </c>
      <c r="N27" s="25">
        <v>180</v>
      </c>
      <c r="O27" s="25">
        <v>185</v>
      </c>
      <c r="P27" s="25">
        <v>190</v>
      </c>
      <c r="Q27" s="25">
        <v>190</v>
      </c>
      <c r="R27" s="25">
        <v>195</v>
      </c>
      <c r="S27" s="25">
        <v>200</v>
      </c>
      <c r="T27" s="25">
        <v>205</v>
      </c>
      <c r="U27" s="25">
        <v>210</v>
      </c>
      <c r="V27" s="25">
        <v>215</v>
      </c>
      <c r="W27" s="25">
        <v>207</v>
      </c>
      <c r="X27" s="25">
        <v>212</v>
      </c>
      <c r="Y27" s="25">
        <v>217</v>
      </c>
    </row>
    <row r="28" spans="1:25" ht="33.75" customHeight="1">
      <c r="A28" s="5">
        <v>12</v>
      </c>
      <c r="B28" s="6" t="s">
        <v>30</v>
      </c>
      <c r="C28" s="28" t="s">
        <v>28</v>
      </c>
      <c r="D28" s="19">
        <v>0</v>
      </c>
      <c r="E28" s="19">
        <v>0</v>
      </c>
      <c r="F28" s="19">
        <v>0</v>
      </c>
      <c r="G28" s="19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</row>
    <row r="29" spans="1:25" ht="21.75" customHeight="1">
      <c r="A29" s="28">
        <v>13</v>
      </c>
      <c r="B29" s="29" t="s">
        <v>31</v>
      </c>
      <c r="C29" s="28" t="s">
        <v>32</v>
      </c>
      <c r="D29" s="19">
        <v>2027</v>
      </c>
      <c r="E29" s="19">
        <v>1991</v>
      </c>
      <c r="F29" s="19">
        <v>1956</v>
      </c>
      <c r="G29" s="19">
        <v>1921</v>
      </c>
      <c r="H29" s="25">
        <v>1884</v>
      </c>
      <c r="I29" s="25">
        <v>1885</v>
      </c>
      <c r="J29" s="25">
        <v>1887</v>
      </c>
      <c r="K29" s="25">
        <v>1850</v>
      </c>
      <c r="L29" s="25">
        <v>1851</v>
      </c>
      <c r="M29" s="25">
        <v>1853</v>
      </c>
      <c r="N29" s="25">
        <v>1813</v>
      </c>
      <c r="O29" s="25">
        <v>1815</v>
      </c>
      <c r="P29" s="25">
        <v>1819</v>
      </c>
      <c r="Q29" s="25">
        <v>1777</v>
      </c>
      <c r="R29" s="25">
        <v>1778</v>
      </c>
      <c r="S29" s="25">
        <v>1779</v>
      </c>
      <c r="T29" s="25">
        <v>1743</v>
      </c>
      <c r="U29" s="25">
        <v>1744</v>
      </c>
      <c r="V29" s="25">
        <v>1745</v>
      </c>
      <c r="W29" s="25">
        <v>1706</v>
      </c>
      <c r="X29" s="25">
        <v>1707</v>
      </c>
      <c r="Y29" s="25">
        <v>1709</v>
      </c>
    </row>
    <row r="30" spans="1:25" ht="33.75" customHeight="1">
      <c r="A30" s="28">
        <v>14</v>
      </c>
      <c r="B30" s="29" t="s">
        <v>33</v>
      </c>
      <c r="C30" s="28" t="s">
        <v>34</v>
      </c>
      <c r="D30" s="20">
        <v>88.6</v>
      </c>
      <c r="E30" s="19">
        <v>88.8</v>
      </c>
      <c r="F30" s="19">
        <v>89.2</v>
      </c>
      <c r="G30" s="19">
        <v>89.3</v>
      </c>
      <c r="H30" s="20">
        <f>H29/(H29+H31)%</f>
        <v>89.501187648456053</v>
      </c>
      <c r="I30" s="20">
        <f>I29/(I29+I31)%</f>
        <v>90.019102196752627</v>
      </c>
      <c r="J30" s="20">
        <f t="shared" ref="J30:Y30" si="2">J29/(J29+J31)%</f>
        <v>90.416866315285091</v>
      </c>
      <c r="K30" s="20">
        <f t="shared" si="2"/>
        <v>89.936801166747685</v>
      </c>
      <c r="L30" s="20">
        <f t="shared" si="2"/>
        <v>90.336749633967798</v>
      </c>
      <c r="M30" s="20">
        <f t="shared" si="2"/>
        <v>90.744368266405473</v>
      </c>
      <c r="N30" s="20">
        <f t="shared" si="2"/>
        <v>90.333831589436969</v>
      </c>
      <c r="O30" s="20">
        <f t="shared" si="2"/>
        <v>90.795397698849428</v>
      </c>
      <c r="P30" s="20">
        <f t="shared" si="2"/>
        <v>91.269443050677367</v>
      </c>
      <c r="Q30" s="20">
        <f t="shared" si="2"/>
        <v>90.802248339294835</v>
      </c>
      <c r="R30" s="20">
        <f t="shared" si="2"/>
        <v>91.366906474820141</v>
      </c>
      <c r="S30" s="20">
        <f t="shared" si="2"/>
        <v>91.748323878287778</v>
      </c>
      <c r="T30" s="20">
        <f t="shared" si="2"/>
        <v>90.87591240875912</v>
      </c>
      <c r="U30" s="20">
        <f t="shared" si="2"/>
        <v>91.452543261667543</v>
      </c>
      <c r="V30" s="20">
        <f t="shared" si="2"/>
        <v>91.93888303477344</v>
      </c>
      <c r="W30" s="20">
        <f t="shared" si="2"/>
        <v>91.035218783351127</v>
      </c>
      <c r="X30" s="20">
        <f t="shared" si="2"/>
        <v>91.724879097259546</v>
      </c>
      <c r="Y30" s="20">
        <f t="shared" si="2"/>
        <v>92.328471096704476</v>
      </c>
    </row>
    <row r="31" spans="1:25" ht="19.5" customHeight="1">
      <c r="A31" s="28">
        <v>15</v>
      </c>
      <c r="B31" s="29" t="s">
        <v>35</v>
      </c>
      <c r="C31" s="28" t="s">
        <v>36</v>
      </c>
      <c r="D31" s="19">
        <v>262</v>
      </c>
      <c r="E31" s="19">
        <v>250</v>
      </c>
      <c r="F31" s="19">
        <v>237</v>
      </c>
      <c r="G31" s="19">
        <v>229</v>
      </c>
      <c r="H31" s="25">
        <v>221</v>
      </c>
      <c r="I31" s="25">
        <v>209</v>
      </c>
      <c r="J31" s="25">
        <v>200</v>
      </c>
      <c r="K31" s="25">
        <v>207</v>
      </c>
      <c r="L31" s="25">
        <v>198</v>
      </c>
      <c r="M31" s="25">
        <v>189</v>
      </c>
      <c r="N31" s="25">
        <v>194</v>
      </c>
      <c r="O31" s="25">
        <v>184</v>
      </c>
      <c r="P31" s="25">
        <v>174</v>
      </c>
      <c r="Q31" s="25">
        <v>180</v>
      </c>
      <c r="R31" s="25">
        <v>168</v>
      </c>
      <c r="S31" s="25">
        <v>160</v>
      </c>
      <c r="T31" s="25">
        <v>175</v>
      </c>
      <c r="U31" s="25">
        <v>163</v>
      </c>
      <c r="V31" s="25">
        <v>153</v>
      </c>
      <c r="W31" s="25">
        <v>168</v>
      </c>
      <c r="X31" s="25">
        <v>154</v>
      </c>
      <c r="Y31" s="25">
        <v>142</v>
      </c>
    </row>
    <row r="32" spans="1:25" ht="18" customHeight="1">
      <c r="A32" s="28">
        <v>16</v>
      </c>
      <c r="B32" s="29" t="s">
        <v>37</v>
      </c>
      <c r="C32" s="28" t="s">
        <v>28</v>
      </c>
      <c r="D32" s="19">
        <v>2144</v>
      </c>
      <c r="E32" s="19">
        <v>2050</v>
      </c>
      <c r="F32" s="19">
        <v>2027</v>
      </c>
      <c r="G32" s="19">
        <v>1989</v>
      </c>
      <c r="H32" s="25">
        <v>1952</v>
      </c>
      <c r="I32" s="25">
        <v>1953</v>
      </c>
      <c r="J32" s="25">
        <v>1954</v>
      </c>
      <c r="K32" s="25">
        <v>1916</v>
      </c>
      <c r="L32" s="25">
        <v>1918</v>
      </c>
      <c r="M32" s="25">
        <v>1920</v>
      </c>
      <c r="N32" s="25">
        <v>1879</v>
      </c>
      <c r="O32" s="25">
        <v>1882</v>
      </c>
      <c r="P32" s="25">
        <v>1884</v>
      </c>
      <c r="Q32" s="25">
        <v>1843</v>
      </c>
      <c r="R32" s="25">
        <v>1845</v>
      </c>
      <c r="S32" s="25">
        <v>1848</v>
      </c>
      <c r="T32" s="25">
        <v>1807</v>
      </c>
      <c r="U32" s="25">
        <v>1809</v>
      </c>
      <c r="V32" s="25">
        <v>1812</v>
      </c>
      <c r="W32" s="25">
        <v>1771</v>
      </c>
      <c r="X32" s="25">
        <v>1773</v>
      </c>
      <c r="Y32" s="25">
        <v>1776</v>
      </c>
    </row>
    <row r="33" spans="1:25" ht="18" customHeight="1">
      <c r="A33" s="28">
        <v>17</v>
      </c>
      <c r="B33" s="29" t="s">
        <v>38</v>
      </c>
      <c r="C33" s="28" t="s">
        <v>28</v>
      </c>
      <c r="D33" s="19">
        <v>2050</v>
      </c>
      <c r="E33" s="19">
        <v>1950</v>
      </c>
      <c r="F33" s="19">
        <v>1910</v>
      </c>
      <c r="G33" s="19">
        <v>1905</v>
      </c>
      <c r="H33" s="25">
        <v>1900</v>
      </c>
      <c r="I33" s="25">
        <v>1898</v>
      </c>
      <c r="J33" s="25">
        <v>1897</v>
      </c>
      <c r="K33" s="25">
        <v>1867</v>
      </c>
      <c r="L33" s="25">
        <v>1866</v>
      </c>
      <c r="M33" s="25">
        <v>1865</v>
      </c>
      <c r="N33" s="25">
        <v>1830</v>
      </c>
      <c r="O33" s="25">
        <v>1833</v>
      </c>
      <c r="P33" s="25">
        <v>1835</v>
      </c>
      <c r="Q33" s="25">
        <v>1793</v>
      </c>
      <c r="R33" s="25">
        <v>1795</v>
      </c>
      <c r="S33" s="25">
        <v>1800</v>
      </c>
      <c r="T33" s="25">
        <v>1753</v>
      </c>
      <c r="U33" s="25">
        <v>1755</v>
      </c>
      <c r="V33" s="25">
        <v>1757</v>
      </c>
      <c r="W33" s="25">
        <v>1717</v>
      </c>
      <c r="X33" s="25">
        <v>1720</v>
      </c>
      <c r="Y33" s="25">
        <v>1723</v>
      </c>
    </row>
    <row r="34" spans="1:25" ht="36" customHeight="1">
      <c r="A34" s="28">
        <v>18</v>
      </c>
      <c r="B34" s="29" t="s">
        <v>39</v>
      </c>
      <c r="C34" s="28" t="s">
        <v>34</v>
      </c>
      <c r="D34" s="19">
        <v>94.5</v>
      </c>
      <c r="E34" s="19">
        <v>97.1</v>
      </c>
      <c r="F34" s="19">
        <v>96.5</v>
      </c>
      <c r="G34" s="19">
        <v>96.6</v>
      </c>
      <c r="H34" s="20">
        <f>H29/H32%</f>
        <v>96.516393442622956</v>
      </c>
      <c r="I34" s="20">
        <f t="shared" ref="I34:Y34" si="3">I29/I32%</f>
        <v>96.51817716333845</v>
      </c>
      <c r="J34" s="20">
        <f t="shared" si="3"/>
        <v>96.571136131013304</v>
      </c>
      <c r="K34" s="20">
        <f t="shared" si="3"/>
        <v>96.555323590814197</v>
      </c>
      <c r="L34" s="20">
        <f t="shared" si="3"/>
        <v>96.50677789363921</v>
      </c>
      <c r="M34" s="20">
        <f>M29/M32%</f>
        <v>96.510416666666671</v>
      </c>
      <c r="N34" s="20">
        <f t="shared" si="3"/>
        <v>96.487493347525287</v>
      </c>
      <c r="O34" s="20">
        <f t="shared" si="3"/>
        <v>96.439957492029748</v>
      </c>
      <c r="P34" s="20">
        <f t="shared" si="3"/>
        <v>96.549893842887471</v>
      </c>
      <c r="Q34" s="20">
        <f t="shared" si="3"/>
        <v>96.418882257189367</v>
      </c>
      <c r="R34" s="20">
        <f t="shared" si="3"/>
        <v>96.368563685636857</v>
      </c>
      <c r="S34" s="20">
        <f t="shared" si="3"/>
        <v>96.266233766233768</v>
      </c>
      <c r="T34" s="20">
        <f t="shared" si="3"/>
        <v>96.458218040951849</v>
      </c>
      <c r="U34" s="20">
        <f t="shared" si="3"/>
        <v>96.406854615809834</v>
      </c>
      <c r="V34" s="20">
        <f>V29/V32%</f>
        <v>96.302428256070641</v>
      </c>
      <c r="W34" s="20">
        <f t="shared" si="3"/>
        <v>96.329757199322415</v>
      </c>
      <c r="X34" s="20">
        <f t="shared" si="3"/>
        <v>96.277495769881554</v>
      </c>
      <c r="Y34" s="20">
        <f t="shared" si="3"/>
        <v>96.227477477477464</v>
      </c>
    </row>
    <row r="35" spans="1:25" ht="33" customHeight="1">
      <c r="A35" s="28">
        <v>19</v>
      </c>
      <c r="B35" s="29" t="s">
        <v>40</v>
      </c>
      <c r="C35" s="28" t="s">
        <v>28</v>
      </c>
      <c r="D35" s="19">
        <v>2289</v>
      </c>
      <c r="E35" s="19">
        <v>2241</v>
      </c>
      <c r="F35" s="19">
        <v>2192</v>
      </c>
      <c r="G35" s="19">
        <v>2137</v>
      </c>
      <c r="H35" s="25">
        <v>2089</v>
      </c>
      <c r="I35" s="25">
        <v>2081</v>
      </c>
      <c r="J35" s="25">
        <v>2075</v>
      </c>
      <c r="K35" s="25">
        <v>2038</v>
      </c>
      <c r="L35" s="25">
        <v>2036</v>
      </c>
      <c r="M35" s="25">
        <v>2031</v>
      </c>
      <c r="N35" s="25">
        <v>1987</v>
      </c>
      <c r="O35" s="25">
        <v>1986</v>
      </c>
      <c r="P35" s="25">
        <v>1985</v>
      </c>
      <c r="Q35" s="25">
        <v>1936</v>
      </c>
      <c r="R35" s="25">
        <v>1935</v>
      </c>
      <c r="S35" s="25">
        <v>1934</v>
      </c>
      <c r="T35" s="25">
        <v>1894</v>
      </c>
      <c r="U35" s="25">
        <v>1893</v>
      </c>
      <c r="V35" s="25">
        <v>1892</v>
      </c>
      <c r="W35" s="25">
        <v>1853</v>
      </c>
      <c r="X35" s="25">
        <v>1852</v>
      </c>
      <c r="Y35" s="25">
        <f>Y29+Y31</f>
        <v>1851</v>
      </c>
    </row>
    <row r="36" spans="1:25" ht="35.25" customHeight="1">
      <c r="A36" s="28">
        <v>20</v>
      </c>
      <c r="B36" s="29" t="s">
        <v>41</v>
      </c>
      <c r="C36" s="28" t="s">
        <v>28</v>
      </c>
      <c r="D36" s="19">
        <v>34</v>
      </c>
      <c r="E36" s="19">
        <v>27</v>
      </c>
      <c r="F36" s="19">
        <v>20</v>
      </c>
      <c r="G36" s="19">
        <v>16</v>
      </c>
      <c r="H36" s="25">
        <v>15</v>
      </c>
      <c r="I36" s="25">
        <v>14</v>
      </c>
      <c r="J36" s="25">
        <v>13</v>
      </c>
      <c r="K36" s="25">
        <v>15</v>
      </c>
      <c r="L36" s="25">
        <v>14</v>
      </c>
      <c r="M36" s="25">
        <v>13</v>
      </c>
      <c r="N36" s="25">
        <v>15</v>
      </c>
      <c r="O36" s="25">
        <v>14</v>
      </c>
      <c r="P36" s="25">
        <v>13</v>
      </c>
      <c r="Q36" s="25">
        <v>15</v>
      </c>
      <c r="R36" s="25">
        <v>14</v>
      </c>
      <c r="S36" s="25">
        <v>13</v>
      </c>
      <c r="T36" s="25">
        <v>15</v>
      </c>
      <c r="U36" s="25">
        <v>14</v>
      </c>
      <c r="V36" s="25">
        <v>13</v>
      </c>
      <c r="W36" s="25">
        <v>15</v>
      </c>
      <c r="X36" s="25">
        <v>14</v>
      </c>
      <c r="Y36" s="25">
        <v>13</v>
      </c>
    </row>
    <row r="37" spans="1:25" ht="45.75" customHeight="1">
      <c r="A37" s="28">
        <v>21</v>
      </c>
      <c r="B37" s="29" t="s">
        <v>42</v>
      </c>
      <c r="C37" s="28" t="s">
        <v>34</v>
      </c>
      <c r="D37" s="19">
        <v>1.59</v>
      </c>
      <c r="E37" s="19">
        <v>1.32</v>
      </c>
      <c r="F37" s="19">
        <v>0.83</v>
      </c>
      <c r="G37" s="19">
        <v>0.8</v>
      </c>
      <c r="H37" s="27">
        <f t="shared" ref="H37:X37" si="4">H36/H32*100</f>
        <v>0.76844262295081966</v>
      </c>
      <c r="I37" s="27">
        <f t="shared" si="4"/>
        <v>0.71684587813620071</v>
      </c>
      <c r="J37" s="27">
        <f t="shared" si="4"/>
        <v>0.66530194472876159</v>
      </c>
      <c r="K37" s="27">
        <f>K36/K32*100</f>
        <v>0.78288100208768263</v>
      </c>
      <c r="L37" s="27">
        <f t="shared" si="4"/>
        <v>0.72992700729927007</v>
      </c>
      <c r="M37" s="27">
        <f t="shared" si="4"/>
        <v>0.67708333333333337</v>
      </c>
      <c r="N37" s="27">
        <f t="shared" si="4"/>
        <v>0.79829696647152737</v>
      </c>
      <c r="O37" s="27">
        <f t="shared" si="4"/>
        <v>0.74388947927736448</v>
      </c>
      <c r="P37" s="27">
        <f t="shared" si="4"/>
        <v>0.69002123142250538</v>
      </c>
      <c r="Q37" s="27">
        <f t="shared" si="4"/>
        <v>0.81389039609332614</v>
      </c>
      <c r="R37" s="27">
        <f t="shared" si="4"/>
        <v>0.75880758807588078</v>
      </c>
      <c r="S37" s="27">
        <f t="shared" si="4"/>
        <v>0.70346320346320346</v>
      </c>
      <c r="T37" s="27">
        <f t="shared" si="4"/>
        <v>0.83010514665190926</v>
      </c>
      <c r="U37" s="27">
        <f t="shared" si="4"/>
        <v>0.77390823659480379</v>
      </c>
      <c r="V37" s="27">
        <f t="shared" si="4"/>
        <v>0.717439293598234</v>
      </c>
      <c r="W37" s="27">
        <f t="shared" si="4"/>
        <v>0.84697910784867303</v>
      </c>
      <c r="X37" s="27">
        <f t="shared" si="4"/>
        <v>0.78962210941906386</v>
      </c>
      <c r="Y37" s="27">
        <f>Y36/Y32*100</f>
        <v>0.73198198198198194</v>
      </c>
    </row>
    <row r="38" spans="1:25" ht="60">
      <c r="A38" s="7">
        <v>22</v>
      </c>
      <c r="B38" s="8" t="s">
        <v>43</v>
      </c>
      <c r="C38" s="7" t="s">
        <v>34</v>
      </c>
      <c r="D38" s="19">
        <v>33.700000000000003</v>
      </c>
      <c r="E38" s="19">
        <v>34.4</v>
      </c>
      <c r="F38" s="19">
        <v>33.4</v>
      </c>
      <c r="G38" s="19">
        <v>34.1</v>
      </c>
      <c r="H38" s="20">
        <f>(560+118)/H32%</f>
        <v>34.733606557377051</v>
      </c>
      <c r="I38" s="20">
        <f>(562+120)/I32%</f>
        <v>34.920634920634917</v>
      </c>
      <c r="J38" s="20">
        <f>(565+122)/J32%</f>
        <v>35.158648925281476</v>
      </c>
      <c r="K38" s="20">
        <f>(562+118)/K32%</f>
        <v>35.490605427974948</v>
      </c>
      <c r="L38" s="20">
        <f>(565+120)/L32%</f>
        <v>35.714285714285715</v>
      </c>
      <c r="M38" s="20">
        <f>(568+122)/M32%</f>
        <v>35.9375</v>
      </c>
      <c r="N38" s="20">
        <f>(562+119)/N32%</f>
        <v>36.242682277807347</v>
      </c>
      <c r="O38" s="20">
        <f>(567+121)/O32%</f>
        <v>36.556854410201915</v>
      </c>
      <c r="P38" s="20">
        <f>(572+122)/P32%</f>
        <v>36.836518046709131</v>
      </c>
      <c r="Q38" s="20">
        <f>(564+120)/Q32%</f>
        <v>37.113402061855673</v>
      </c>
      <c r="R38" s="20">
        <f>(571+121)/R32%</f>
        <v>37.506775067750681</v>
      </c>
      <c r="S38" s="20">
        <f>(577+122)/S32%</f>
        <v>37.824675324675326</v>
      </c>
      <c r="T38" s="20">
        <f>(565+121)/T32%</f>
        <v>37.963475373547318</v>
      </c>
      <c r="U38" s="20">
        <f>(573+122)/U32%</f>
        <v>38.419016030956328</v>
      </c>
      <c r="V38" s="20">
        <f>(578+123)/V32%</f>
        <v>38.686534216335538</v>
      </c>
      <c r="W38" s="20">
        <f>(569+122)/W32%</f>
        <v>39.01750423489554</v>
      </c>
      <c r="X38" s="20">
        <f>(572+123)/X32%</f>
        <v>39.199097574732093</v>
      </c>
      <c r="Y38" s="20">
        <f>(575+124)/Y32%</f>
        <v>39.358108108108105</v>
      </c>
    </row>
    <row r="39" spans="1:25" ht="36.75" customHeight="1">
      <c r="A39" s="55" t="s">
        <v>44</v>
      </c>
      <c r="B39" s="56"/>
      <c r="C39" s="28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ht="45.75" customHeight="1">
      <c r="A40" s="9">
        <v>23</v>
      </c>
      <c r="B40" s="29" t="s">
        <v>45</v>
      </c>
      <c r="C40" s="28" t="s">
        <v>46</v>
      </c>
      <c r="D40" s="19">
        <v>39</v>
      </c>
      <c r="E40" s="19">
        <v>36</v>
      </c>
      <c r="F40" s="19">
        <v>37</v>
      </c>
      <c r="G40" s="19">
        <v>38</v>
      </c>
      <c r="H40" s="19">
        <v>36</v>
      </c>
      <c r="I40" s="19">
        <v>37</v>
      </c>
      <c r="J40" s="19">
        <v>38</v>
      </c>
      <c r="K40" s="19">
        <v>36</v>
      </c>
      <c r="L40" s="19">
        <v>37</v>
      </c>
      <c r="M40" s="19">
        <v>38</v>
      </c>
      <c r="N40" s="19">
        <v>35</v>
      </c>
      <c r="O40" s="19">
        <v>36</v>
      </c>
      <c r="P40" s="19">
        <v>37</v>
      </c>
      <c r="Q40" s="19">
        <v>35</v>
      </c>
      <c r="R40" s="19">
        <v>36</v>
      </c>
      <c r="S40" s="19">
        <v>37</v>
      </c>
      <c r="T40" s="19">
        <v>36</v>
      </c>
      <c r="U40" s="19">
        <v>37</v>
      </c>
      <c r="V40" s="19">
        <v>38</v>
      </c>
      <c r="W40" s="19">
        <v>37</v>
      </c>
      <c r="X40" s="19">
        <v>38</v>
      </c>
      <c r="Y40" s="19">
        <v>39</v>
      </c>
    </row>
    <row r="41" spans="1:25" ht="28.5" customHeight="1">
      <c r="A41" s="9">
        <v>24</v>
      </c>
      <c r="B41" s="29" t="s">
        <v>47</v>
      </c>
      <c r="C41" s="28" t="s">
        <v>46</v>
      </c>
      <c r="D41" s="19">
        <v>113</v>
      </c>
      <c r="E41" s="19">
        <v>92</v>
      </c>
      <c r="F41" s="19">
        <v>93</v>
      </c>
      <c r="G41" s="19">
        <v>95</v>
      </c>
      <c r="H41" s="19">
        <v>93</v>
      </c>
      <c r="I41" s="19">
        <v>94</v>
      </c>
      <c r="J41" s="19">
        <v>95</v>
      </c>
      <c r="K41" s="19">
        <v>93</v>
      </c>
      <c r="L41" s="19">
        <v>94</v>
      </c>
      <c r="M41" s="19">
        <v>95</v>
      </c>
      <c r="N41" s="19">
        <v>95</v>
      </c>
      <c r="O41" s="19">
        <v>96</v>
      </c>
      <c r="P41" s="19">
        <v>97</v>
      </c>
      <c r="Q41" s="19">
        <v>95</v>
      </c>
      <c r="R41" s="19">
        <v>96</v>
      </c>
      <c r="S41" s="19">
        <v>97</v>
      </c>
      <c r="T41" s="19">
        <v>96</v>
      </c>
      <c r="U41" s="19">
        <v>97</v>
      </c>
      <c r="V41" s="19">
        <v>98</v>
      </c>
      <c r="W41" s="19">
        <v>97</v>
      </c>
      <c r="X41" s="19">
        <v>98</v>
      </c>
      <c r="Y41" s="19">
        <v>99</v>
      </c>
    </row>
    <row r="42" spans="1:25" ht="45">
      <c r="A42" s="10">
        <v>25</v>
      </c>
      <c r="B42" s="29" t="s">
        <v>48</v>
      </c>
      <c r="C42" s="28" t="s">
        <v>28</v>
      </c>
      <c r="D42" s="19">
        <v>228</v>
      </c>
      <c r="E42" s="19">
        <v>218</v>
      </c>
      <c r="F42" s="19">
        <v>228</v>
      </c>
      <c r="G42" s="19">
        <v>228</v>
      </c>
      <c r="H42" s="19">
        <v>228</v>
      </c>
      <c r="I42" s="19">
        <v>229</v>
      </c>
      <c r="J42" s="19">
        <v>230</v>
      </c>
      <c r="K42" s="19">
        <v>228</v>
      </c>
      <c r="L42" s="19">
        <v>229</v>
      </c>
      <c r="M42" s="19">
        <v>230</v>
      </c>
      <c r="N42" s="19">
        <v>229</v>
      </c>
      <c r="O42" s="19">
        <v>230</v>
      </c>
      <c r="P42" s="19">
        <v>231</v>
      </c>
      <c r="Q42" s="19">
        <v>229</v>
      </c>
      <c r="R42" s="19">
        <v>230</v>
      </c>
      <c r="S42" s="19">
        <v>231</v>
      </c>
      <c r="T42" s="19">
        <v>230</v>
      </c>
      <c r="U42" s="19">
        <v>231</v>
      </c>
      <c r="V42" s="19">
        <v>232</v>
      </c>
      <c r="W42" s="19">
        <v>231</v>
      </c>
      <c r="X42" s="19">
        <v>232</v>
      </c>
      <c r="Y42" s="19">
        <v>233</v>
      </c>
    </row>
    <row r="43" spans="1:25" ht="20.25" customHeight="1">
      <c r="A43" s="57">
        <v>26</v>
      </c>
      <c r="B43" s="59" t="s">
        <v>49</v>
      </c>
      <c r="C43" s="11" t="s">
        <v>50</v>
      </c>
      <c r="D43" s="19">
        <v>502192</v>
      </c>
      <c r="E43" s="19">
        <v>553849</v>
      </c>
      <c r="F43" s="19">
        <v>627567</v>
      </c>
      <c r="G43" s="19">
        <v>678856</v>
      </c>
      <c r="H43" s="19">
        <v>705894</v>
      </c>
      <c r="I43" s="19">
        <v>711441</v>
      </c>
      <c r="J43" s="19">
        <v>717122</v>
      </c>
      <c r="K43" s="19">
        <v>724553</v>
      </c>
      <c r="L43" s="19">
        <v>739899</v>
      </c>
      <c r="M43" s="19">
        <v>753218</v>
      </c>
      <c r="N43" s="19">
        <v>767090</v>
      </c>
      <c r="O43" s="19">
        <v>787992</v>
      </c>
      <c r="P43" s="19">
        <v>808066</v>
      </c>
      <c r="Q43" s="19">
        <v>790103</v>
      </c>
      <c r="R43" s="19">
        <v>819512</v>
      </c>
      <c r="S43" s="19">
        <v>848469</v>
      </c>
      <c r="T43" s="19">
        <v>822497</v>
      </c>
      <c r="U43" s="19">
        <v>862946</v>
      </c>
      <c r="V43" s="19">
        <v>899377</v>
      </c>
      <c r="W43" s="19">
        <v>862799</v>
      </c>
      <c r="X43" s="19">
        <v>909545</v>
      </c>
      <c r="Y43" s="19">
        <v>956038</v>
      </c>
    </row>
    <row r="44" spans="1:25" ht="28.5" customHeight="1">
      <c r="A44" s="58"/>
      <c r="B44" s="59"/>
      <c r="C44" s="28" t="s">
        <v>15</v>
      </c>
      <c r="D44" s="20">
        <v>103.1</v>
      </c>
      <c r="E44" s="20">
        <v>110.3</v>
      </c>
      <c r="F44" s="20">
        <f t="shared" ref="F44:G44" si="5">F43/E43%</f>
        <v>113.31012604518561</v>
      </c>
      <c r="G44" s="20">
        <f t="shared" si="5"/>
        <v>108.17267319664673</v>
      </c>
      <c r="H44" s="20">
        <f>H43/G43%</f>
        <v>103.98287707555063</v>
      </c>
      <c r="I44" s="20">
        <f>I43/G43%</f>
        <v>104.79998703701521</v>
      </c>
      <c r="J44" s="20">
        <f t="shared" ref="J44:Y44" si="6">J43/G43%</f>
        <v>105.63683608894964</v>
      </c>
      <c r="K44" s="20">
        <f t="shared" si="6"/>
        <v>102.64331471864048</v>
      </c>
      <c r="L44" s="20">
        <f>L43/I43%</f>
        <v>104.00005060152564</v>
      </c>
      <c r="M44" s="20">
        <f t="shared" si="6"/>
        <v>105.03345316417568</v>
      </c>
      <c r="N44" s="20">
        <f t="shared" si="6"/>
        <v>105.87079206076022</v>
      </c>
      <c r="O44" s="20">
        <f t="shared" si="6"/>
        <v>106.49994120819193</v>
      </c>
      <c r="P44" s="20">
        <f t="shared" si="6"/>
        <v>107.281822792339</v>
      </c>
      <c r="Q44" s="20">
        <f t="shared" si="6"/>
        <v>103.0000391088399</v>
      </c>
      <c r="R44" s="20">
        <f t="shared" si="6"/>
        <v>104.00004060954933</v>
      </c>
      <c r="S44" s="20">
        <f t="shared" si="6"/>
        <v>104.99996287431968</v>
      </c>
      <c r="T44" s="20">
        <f t="shared" si="6"/>
        <v>104.09997177583176</v>
      </c>
      <c r="U44" s="20">
        <f t="shared" si="6"/>
        <v>105.29998340475794</v>
      </c>
      <c r="V44" s="20">
        <f t="shared" si="6"/>
        <v>105.99998349969179</v>
      </c>
      <c r="W44" s="20">
        <f t="shared" si="6"/>
        <v>104.89995708191034</v>
      </c>
      <c r="X44" s="20">
        <f t="shared" si="6"/>
        <v>105.39999026590309</v>
      </c>
      <c r="Y44" s="20">
        <f t="shared" si="6"/>
        <v>106.30002768583141</v>
      </c>
    </row>
    <row r="45" spans="1:25" ht="21.75" customHeight="1">
      <c r="A45" s="50" t="s">
        <v>51</v>
      </c>
      <c r="B45" s="51"/>
      <c r="C45" s="28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</row>
    <row r="46" spans="1:25" ht="21" customHeight="1">
      <c r="A46" s="28">
        <v>27</v>
      </c>
      <c r="B46" s="29" t="s">
        <v>52</v>
      </c>
      <c r="C46" s="28" t="s">
        <v>50</v>
      </c>
      <c r="D46" s="25">
        <v>1291700</v>
      </c>
      <c r="E46" s="25">
        <v>1319597</v>
      </c>
      <c r="F46" s="25">
        <v>1345910</v>
      </c>
      <c r="G46" s="25">
        <v>1372011</v>
      </c>
      <c r="H46" s="25">
        <v>1398628</v>
      </c>
      <c r="I46" s="25">
        <v>1426482</v>
      </c>
      <c r="J46" s="25">
        <v>1454013</v>
      </c>
      <c r="K46" s="25">
        <v>1478909</v>
      </c>
      <c r="L46" s="25">
        <v>1509522</v>
      </c>
      <c r="M46" s="25">
        <v>1541071</v>
      </c>
      <c r="N46" s="25">
        <v>1559805</v>
      </c>
      <c r="O46" s="25">
        <v>1591469</v>
      </c>
      <c r="P46" s="25">
        <v>1624094</v>
      </c>
      <c r="Q46" s="25">
        <v>1636235</v>
      </c>
      <c r="R46" s="25">
        <v>1669941</v>
      </c>
      <c r="S46" s="25">
        <v>1704175</v>
      </c>
      <c r="T46" s="25">
        <v>1722628</v>
      </c>
      <c r="U46" s="25">
        <v>1759492</v>
      </c>
      <c r="V46" s="25">
        <v>1799608</v>
      </c>
      <c r="W46" s="25">
        <v>1819956</v>
      </c>
      <c r="X46" s="25">
        <v>1861815</v>
      </c>
      <c r="Y46" s="25">
        <v>1912084</v>
      </c>
    </row>
    <row r="47" spans="1:25" ht="21.75" customHeight="1">
      <c r="A47" s="28">
        <v>28</v>
      </c>
      <c r="B47" s="29" t="s">
        <v>53</v>
      </c>
      <c r="C47" s="28" t="s">
        <v>54</v>
      </c>
      <c r="D47" s="20">
        <v>20828.2</v>
      </c>
      <c r="E47" s="20">
        <v>22650.1</v>
      </c>
      <c r="F47" s="20">
        <v>23103.1</v>
      </c>
      <c r="G47" s="20">
        <v>23565.200000000001</v>
      </c>
      <c r="H47" s="20">
        <v>24022.36</v>
      </c>
      <c r="I47" s="20">
        <v>24500.7</v>
      </c>
      <c r="J47" s="20">
        <v>24974.400000000001</v>
      </c>
      <c r="K47" s="20">
        <v>25623.7</v>
      </c>
      <c r="L47" s="20">
        <v>26008</v>
      </c>
      <c r="M47" s="20">
        <v>26398.1</v>
      </c>
      <c r="N47" s="20">
        <v>27163.599999999999</v>
      </c>
      <c r="O47" s="20">
        <v>27761.200000000001</v>
      </c>
      <c r="P47" s="19">
        <v>28371.9</v>
      </c>
      <c r="Q47" s="19">
        <v>28797.5</v>
      </c>
      <c r="R47" s="19">
        <v>29459.8</v>
      </c>
      <c r="S47" s="20">
        <v>29666</v>
      </c>
      <c r="T47" s="19">
        <v>30170.3</v>
      </c>
      <c r="U47" s="19">
        <v>31135.7</v>
      </c>
      <c r="V47" s="19">
        <v>32225.4</v>
      </c>
      <c r="W47" s="19">
        <v>32354.3</v>
      </c>
      <c r="X47" s="19">
        <v>33422</v>
      </c>
      <c r="Y47" s="19">
        <v>34558.300000000003</v>
      </c>
    </row>
    <row r="48" spans="1:25" ht="18.75" customHeight="1">
      <c r="A48" s="45">
        <v>29</v>
      </c>
      <c r="B48" s="54" t="s">
        <v>55</v>
      </c>
      <c r="C48" s="28" t="s">
        <v>50</v>
      </c>
      <c r="D48" s="20">
        <v>615686.30000000005</v>
      </c>
      <c r="E48" s="20">
        <v>640955.4</v>
      </c>
      <c r="F48" s="20">
        <v>619363</v>
      </c>
      <c r="G48" s="20">
        <v>693393.3</v>
      </c>
      <c r="H48" s="20">
        <v>737449</v>
      </c>
      <c r="I48" s="20">
        <v>740544</v>
      </c>
      <c r="J48" s="20">
        <v>743994.8</v>
      </c>
      <c r="K48" s="20">
        <v>770892.3</v>
      </c>
      <c r="L48" s="20">
        <v>776090.1</v>
      </c>
      <c r="M48" s="20">
        <v>781582.4</v>
      </c>
      <c r="N48" s="20">
        <v>801482.4</v>
      </c>
      <c r="O48" s="20">
        <v>809462</v>
      </c>
      <c r="P48" s="19">
        <v>817827.3</v>
      </c>
      <c r="Q48" s="19">
        <v>835946</v>
      </c>
      <c r="R48" s="19">
        <v>845887.8</v>
      </c>
      <c r="S48" s="20">
        <v>858718.7</v>
      </c>
      <c r="T48" s="19">
        <v>877743.3</v>
      </c>
      <c r="U48" s="19">
        <v>889874</v>
      </c>
      <c r="V48" s="19">
        <v>905948.2</v>
      </c>
      <c r="W48" s="19">
        <v>921630.5</v>
      </c>
      <c r="X48" s="19">
        <v>936147.4</v>
      </c>
      <c r="Y48" s="19">
        <v>955775.3</v>
      </c>
    </row>
    <row r="49" spans="1:25" ht="18" customHeight="1">
      <c r="A49" s="45"/>
      <c r="B49" s="54"/>
      <c r="C49" s="28" t="s">
        <v>15</v>
      </c>
      <c r="D49" s="20">
        <v>104</v>
      </c>
      <c r="E49" s="20">
        <v>104.1</v>
      </c>
      <c r="F49" s="20">
        <v>104.7</v>
      </c>
      <c r="G49" s="20">
        <v>108.2</v>
      </c>
      <c r="H49" s="20">
        <v>106.4</v>
      </c>
      <c r="I49" s="20">
        <v>106.8</v>
      </c>
      <c r="J49" s="20">
        <v>107.3</v>
      </c>
      <c r="K49" s="20">
        <v>104.5</v>
      </c>
      <c r="L49" s="20">
        <v>104.8</v>
      </c>
      <c r="M49" s="20">
        <v>105.1</v>
      </c>
      <c r="N49" s="20">
        <v>104</v>
      </c>
      <c r="O49" s="20">
        <v>104.3</v>
      </c>
      <c r="P49" s="19">
        <v>104.6</v>
      </c>
      <c r="Q49" s="20">
        <v>104.3</v>
      </c>
      <c r="R49" s="19">
        <v>104.5</v>
      </c>
      <c r="S49" s="19">
        <v>105</v>
      </c>
      <c r="T49" s="19">
        <v>105</v>
      </c>
      <c r="U49" s="19">
        <v>105.2</v>
      </c>
      <c r="V49" s="19">
        <v>105.5</v>
      </c>
      <c r="W49" s="19">
        <v>105</v>
      </c>
      <c r="X49" s="19">
        <v>105.2</v>
      </c>
      <c r="Y49" s="19">
        <v>105.5</v>
      </c>
    </row>
    <row r="50" spans="1:25" ht="36" customHeight="1">
      <c r="A50" s="28">
        <v>30</v>
      </c>
      <c r="B50" s="29" t="s">
        <v>56</v>
      </c>
      <c r="C50" s="28" t="s">
        <v>57</v>
      </c>
      <c r="D50" s="20">
        <v>14.4</v>
      </c>
      <c r="E50" s="20">
        <v>14.4</v>
      </c>
      <c r="F50" s="20">
        <v>14.3</v>
      </c>
      <c r="G50" s="20">
        <v>14.3</v>
      </c>
      <c r="H50" s="20">
        <v>14.3</v>
      </c>
      <c r="I50" s="20">
        <v>14.2</v>
      </c>
      <c r="J50" s="20">
        <v>14.1</v>
      </c>
      <c r="K50" s="20">
        <v>14.4</v>
      </c>
      <c r="L50" s="20">
        <v>14.3</v>
      </c>
      <c r="M50" s="20">
        <v>14.2</v>
      </c>
      <c r="N50" s="20">
        <v>14.5</v>
      </c>
      <c r="O50" s="20">
        <v>14.4</v>
      </c>
      <c r="P50" s="19">
        <v>14.3</v>
      </c>
      <c r="Q50" s="19">
        <v>14.6</v>
      </c>
      <c r="R50" s="19">
        <v>14.5</v>
      </c>
      <c r="S50" s="19">
        <v>14.4</v>
      </c>
      <c r="T50" s="19">
        <v>14.4</v>
      </c>
      <c r="U50" s="19">
        <v>14.3</v>
      </c>
      <c r="V50" s="19">
        <v>14.2</v>
      </c>
      <c r="W50" s="19">
        <v>14.5</v>
      </c>
      <c r="X50" s="19">
        <v>14.4</v>
      </c>
      <c r="Y50" s="19">
        <v>14.3</v>
      </c>
    </row>
    <row r="51" spans="1:25" ht="23.25" customHeight="1">
      <c r="A51" s="45">
        <v>31</v>
      </c>
      <c r="B51" s="54" t="s">
        <v>58</v>
      </c>
      <c r="C51" s="28" t="s">
        <v>59</v>
      </c>
      <c r="D51" s="20">
        <v>22641.200000000001</v>
      </c>
      <c r="E51" s="20">
        <v>25070.5</v>
      </c>
      <c r="F51" s="20">
        <v>26732.5</v>
      </c>
      <c r="G51" s="20">
        <v>30502</v>
      </c>
      <c r="H51" s="20">
        <v>33064</v>
      </c>
      <c r="I51" s="20">
        <v>32942</v>
      </c>
      <c r="J51" s="20">
        <v>33308</v>
      </c>
      <c r="K51" s="20">
        <v>35213</v>
      </c>
      <c r="L51" s="20">
        <v>35149</v>
      </c>
      <c r="M51" s="20">
        <v>35640</v>
      </c>
      <c r="N51" s="20">
        <v>37255.5</v>
      </c>
      <c r="O51" s="20">
        <v>37434</v>
      </c>
      <c r="P51" s="19">
        <v>38277</v>
      </c>
      <c r="Q51" s="19">
        <v>39454</v>
      </c>
      <c r="R51" s="19">
        <v>39904</v>
      </c>
      <c r="S51" s="19">
        <v>41148</v>
      </c>
      <c r="T51" s="19">
        <v>41821</v>
      </c>
      <c r="U51" s="19">
        <v>42578</v>
      </c>
      <c r="V51" s="19">
        <v>44275</v>
      </c>
      <c r="W51" s="19">
        <v>44371</v>
      </c>
      <c r="X51" s="19">
        <v>45473</v>
      </c>
      <c r="Y51" s="19">
        <v>47684</v>
      </c>
    </row>
    <row r="52" spans="1:25" ht="20.25" customHeight="1">
      <c r="A52" s="45"/>
      <c r="B52" s="54"/>
      <c r="C52" s="28" t="s">
        <v>15</v>
      </c>
      <c r="D52" s="20">
        <v>103.7</v>
      </c>
      <c r="E52" s="20">
        <v>108.7</v>
      </c>
      <c r="F52" s="20">
        <v>106.6</v>
      </c>
      <c r="G52" s="20">
        <v>114.1</v>
      </c>
      <c r="H52" s="20">
        <v>108.4</v>
      </c>
      <c r="I52" s="20">
        <v>108</v>
      </c>
      <c r="J52" s="20">
        <v>109.2</v>
      </c>
      <c r="K52" s="20">
        <v>106.5</v>
      </c>
      <c r="L52" s="20">
        <v>106.7</v>
      </c>
      <c r="M52" s="20">
        <v>107</v>
      </c>
      <c r="N52" s="20">
        <v>105.8</v>
      </c>
      <c r="O52" s="20">
        <v>106.5</v>
      </c>
      <c r="P52" s="19">
        <v>107.4</v>
      </c>
      <c r="Q52" s="19">
        <v>105.9</v>
      </c>
      <c r="R52" s="19">
        <v>106.6</v>
      </c>
      <c r="S52" s="19">
        <v>107.5</v>
      </c>
      <c r="T52" s="19">
        <v>106</v>
      </c>
      <c r="U52" s="19">
        <v>106.7</v>
      </c>
      <c r="V52" s="20">
        <v>107.6</v>
      </c>
      <c r="W52" s="19">
        <v>106.1</v>
      </c>
      <c r="X52" s="20">
        <v>106.8</v>
      </c>
      <c r="Y52" s="19">
        <v>107.7</v>
      </c>
    </row>
    <row r="53" spans="1:25" ht="17.25" customHeight="1">
      <c r="A53" s="48" t="s">
        <v>60</v>
      </c>
      <c r="B53" s="49"/>
      <c r="C53" s="28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</row>
    <row r="54" spans="1:25" ht="18.75" customHeight="1">
      <c r="A54" s="45">
        <v>32</v>
      </c>
      <c r="B54" s="54" t="s">
        <v>61</v>
      </c>
      <c r="C54" s="28" t="s">
        <v>62</v>
      </c>
      <c r="D54" s="27">
        <v>697.5</v>
      </c>
      <c r="E54" s="27">
        <v>752.7</v>
      </c>
      <c r="F54" s="27">
        <v>822</v>
      </c>
      <c r="G54" s="27">
        <v>840.6</v>
      </c>
      <c r="H54" s="27">
        <v>910.7</v>
      </c>
      <c r="I54" s="27">
        <v>916.1</v>
      </c>
      <c r="J54" s="27">
        <v>922.3</v>
      </c>
      <c r="K54" s="27">
        <v>978.1</v>
      </c>
      <c r="L54" s="27">
        <v>988.9</v>
      </c>
      <c r="M54" s="27">
        <v>1004.3</v>
      </c>
      <c r="N54" s="27">
        <v>1045.5</v>
      </c>
      <c r="O54" s="27">
        <v>1063.4000000000001</v>
      </c>
      <c r="P54" s="27">
        <v>1087.3</v>
      </c>
      <c r="Q54" s="27">
        <v>1110</v>
      </c>
      <c r="R54" s="27">
        <v>1139</v>
      </c>
      <c r="S54" s="27">
        <v>1177.2</v>
      </c>
      <c r="T54" s="27">
        <v>1176.3</v>
      </c>
      <c r="U54" s="27">
        <v>1217.8</v>
      </c>
      <c r="V54" s="27">
        <v>1273.2</v>
      </c>
      <c r="W54" s="27">
        <v>1245.3</v>
      </c>
      <c r="X54" s="27">
        <v>1303.2</v>
      </c>
      <c r="Y54" s="27">
        <v>1379.7</v>
      </c>
    </row>
    <row r="55" spans="1:25" ht="30.75" customHeight="1">
      <c r="A55" s="45"/>
      <c r="B55" s="54"/>
      <c r="C55" s="12" t="s">
        <v>63</v>
      </c>
      <c r="D55" s="27">
        <v>95</v>
      </c>
      <c r="E55" s="27">
        <v>92.7</v>
      </c>
      <c r="F55" s="27">
        <v>104.1</v>
      </c>
      <c r="G55" s="27">
        <v>103.5</v>
      </c>
      <c r="H55" s="27">
        <v>102.4</v>
      </c>
      <c r="I55" s="27">
        <v>103.4</v>
      </c>
      <c r="J55" s="27">
        <v>104.5</v>
      </c>
      <c r="K55" s="27">
        <v>102</v>
      </c>
      <c r="L55" s="27">
        <v>103.1</v>
      </c>
      <c r="M55" s="27">
        <v>104.3</v>
      </c>
      <c r="N55" s="27">
        <v>101.7</v>
      </c>
      <c r="O55" s="27">
        <v>102.9</v>
      </c>
      <c r="P55" s="27">
        <v>104</v>
      </c>
      <c r="Q55" s="27">
        <v>101.6</v>
      </c>
      <c r="R55" s="27">
        <v>102.7</v>
      </c>
      <c r="S55" s="27">
        <v>104.1</v>
      </c>
      <c r="T55" s="27">
        <v>101.6</v>
      </c>
      <c r="U55" s="27">
        <v>102.8</v>
      </c>
      <c r="V55" s="27">
        <v>104.3</v>
      </c>
      <c r="W55" s="27">
        <v>101.6</v>
      </c>
      <c r="X55" s="27">
        <v>102.9</v>
      </c>
      <c r="Y55" s="27">
        <v>104.5</v>
      </c>
    </row>
    <row r="56" spans="1:25" ht="18.75" customHeight="1">
      <c r="A56" s="28">
        <v>33</v>
      </c>
      <c r="B56" s="29" t="s">
        <v>64</v>
      </c>
      <c r="C56" s="28" t="s">
        <v>34</v>
      </c>
      <c r="D56" s="27">
        <v>109.24</v>
      </c>
      <c r="E56" s="27">
        <v>112.52</v>
      </c>
      <c r="F56" s="27">
        <v>107.3</v>
      </c>
      <c r="G56" s="27">
        <v>107.6</v>
      </c>
      <c r="H56" s="27">
        <v>106</v>
      </c>
      <c r="I56" s="27">
        <v>105.5</v>
      </c>
      <c r="J56" s="27">
        <v>105</v>
      </c>
      <c r="K56" s="27">
        <v>104.8</v>
      </c>
      <c r="L56" s="27">
        <v>104.4</v>
      </c>
      <c r="M56" s="27">
        <v>104</v>
      </c>
      <c r="N56" s="27">
        <v>105.1</v>
      </c>
      <c r="O56" s="27">
        <v>104.7</v>
      </c>
      <c r="P56" s="27">
        <v>104.4</v>
      </c>
      <c r="Q56" s="27">
        <v>104.7</v>
      </c>
      <c r="R56" s="27">
        <v>104.5</v>
      </c>
      <c r="S56" s="27">
        <v>104.3</v>
      </c>
      <c r="T56" s="27">
        <v>104.5</v>
      </c>
      <c r="U56" s="27">
        <v>104.2</v>
      </c>
      <c r="V56" s="27">
        <v>103.9</v>
      </c>
      <c r="W56" s="27">
        <v>104.4</v>
      </c>
      <c r="X56" s="27">
        <v>104.2</v>
      </c>
      <c r="Y56" s="27">
        <v>103.9</v>
      </c>
    </row>
    <row r="57" spans="1:25" ht="18.75" customHeight="1">
      <c r="A57" s="45">
        <v>34</v>
      </c>
      <c r="B57" s="54" t="s">
        <v>65</v>
      </c>
      <c r="C57" s="28" t="s">
        <v>62</v>
      </c>
      <c r="D57" s="27">
        <v>9.3000000000000007</v>
      </c>
      <c r="E57" s="27">
        <v>9.6999999999999993</v>
      </c>
      <c r="F57" s="27">
        <v>11.8</v>
      </c>
      <c r="G57" s="27">
        <v>13</v>
      </c>
      <c r="H57" s="27">
        <v>13.98</v>
      </c>
      <c r="I57" s="27">
        <v>14.02</v>
      </c>
      <c r="J57" s="27">
        <v>14.04</v>
      </c>
      <c r="K57" s="27">
        <v>14.56</v>
      </c>
      <c r="L57" s="27">
        <v>14.64</v>
      </c>
      <c r="M57" s="27">
        <v>14.67</v>
      </c>
      <c r="N57" s="27">
        <v>15.18</v>
      </c>
      <c r="O57" s="27">
        <v>15.29</v>
      </c>
      <c r="P57" s="27">
        <v>15.34</v>
      </c>
      <c r="Q57" s="27">
        <v>15.81</v>
      </c>
      <c r="R57" s="27">
        <v>15.96</v>
      </c>
      <c r="S57" s="27">
        <v>16.02</v>
      </c>
      <c r="T57" s="27">
        <v>16.420000000000002</v>
      </c>
      <c r="U57" s="27">
        <v>16.670000000000002</v>
      </c>
      <c r="V57" s="27">
        <v>16.760000000000002</v>
      </c>
      <c r="W57" s="27">
        <v>17.02</v>
      </c>
      <c r="X57" s="27">
        <v>17.43</v>
      </c>
      <c r="Y57" s="27">
        <v>17.559999999999999</v>
      </c>
    </row>
    <row r="58" spans="1:25" ht="30.75" customHeight="1">
      <c r="A58" s="45"/>
      <c r="B58" s="54"/>
      <c r="C58" s="12" t="s">
        <v>66</v>
      </c>
      <c r="D58" s="27">
        <v>80.099999999999994</v>
      </c>
      <c r="E58" s="27">
        <v>87.8</v>
      </c>
      <c r="F58" s="27">
        <v>111.3</v>
      </c>
      <c r="G58" s="27">
        <v>100.9</v>
      </c>
      <c r="H58" s="27">
        <v>100</v>
      </c>
      <c r="I58" s="27">
        <v>100.5</v>
      </c>
      <c r="J58" s="27">
        <v>100.8</v>
      </c>
      <c r="K58" s="27">
        <v>100.1</v>
      </c>
      <c r="L58" s="27">
        <v>100.7</v>
      </c>
      <c r="M58" s="27">
        <v>101</v>
      </c>
      <c r="N58" s="27">
        <v>100.1</v>
      </c>
      <c r="O58" s="27">
        <v>100.7</v>
      </c>
      <c r="P58" s="27">
        <v>101</v>
      </c>
      <c r="Q58" s="27">
        <v>100.1</v>
      </c>
      <c r="R58" s="27">
        <v>100.7</v>
      </c>
      <c r="S58" s="27">
        <v>101.1</v>
      </c>
      <c r="T58" s="27">
        <v>100.2</v>
      </c>
      <c r="U58" s="27">
        <v>100.9</v>
      </c>
      <c r="V58" s="27">
        <v>101.2</v>
      </c>
      <c r="W58" s="27">
        <v>100</v>
      </c>
      <c r="X58" s="27">
        <v>101</v>
      </c>
      <c r="Y58" s="27">
        <v>101.3</v>
      </c>
    </row>
    <row r="59" spans="1:25" ht="17.25" customHeight="1">
      <c r="A59" s="48" t="s">
        <v>67</v>
      </c>
      <c r="B59" s="49"/>
      <c r="C59" s="28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5" ht="24" customHeight="1">
      <c r="A60" s="38">
        <v>35</v>
      </c>
      <c r="B60" s="54" t="s">
        <v>68</v>
      </c>
      <c r="C60" s="28" t="s">
        <v>62</v>
      </c>
      <c r="D60" s="19">
        <v>882.1</v>
      </c>
      <c r="E60" s="19">
        <v>1036.5</v>
      </c>
      <c r="F60" s="19">
        <v>1084.8499999999999</v>
      </c>
      <c r="G60" s="19">
        <v>1120.07</v>
      </c>
      <c r="H60" s="27">
        <v>1161.1812</v>
      </c>
      <c r="I60" s="27">
        <v>1164.7985000000001</v>
      </c>
      <c r="J60" s="27">
        <v>1168.2158999999999</v>
      </c>
      <c r="K60" s="27">
        <v>1206.9217000000001</v>
      </c>
      <c r="L60" s="27">
        <v>1214.2440999999999</v>
      </c>
      <c r="M60" s="27">
        <v>1222.6255000000001</v>
      </c>
      <c r="N60" s="27">
        <v>1259.0459000000001</v>
      </c>
      <c r="O60" s="27">
        <v>1277.0495000000001</v>
      </c>
      <c r="P60" s="27">
        <v>1292.6044999999999</v>
      </c>
      <c r="Q60" s="27">
        <v>1316.0675000000001</v>
      </c>
      <c r="R60" s="27">
        <v>1340.1032</v>
      </c>
      <c r="S60" s="27">
        <v>1364.4024999999999</v>
      </c>
      <c r="T60" s="27">
        <v>1382.2743</v>
      </c>
      <c r="U60" s="27">
        <v>1415.8853999999999</v>
      </c>
      <c r="V60" s="19">
        <v>1454.0038999999999</v>
      </c>
      <c r="W60" s="19">
        <v>1461.2083</v>
      </c>
      <c r="X60" s="19">
        <v>1504.8166000000001</v>
      </c>
      <c r="Y60" s="19">
        <v>1558.9662000000001</v>
      </c>
    </row>
    <row r="61" spans="1:25" ht="30.75" customHeight="1">
      <c r="A61" s="39"/>
      <c r="B61" s="54"/>
      <c r="C61" s="28" t="s">
        <v>15</v>
      </c>
      <c r="D61" s="20">
        <v>114.7</v>
      </c>
      <c r="E61" s="19">
        <v>117.5</v>
      </c>
      <c r="F61" s="19">
        <v>104.7</v>
      </c>
      <c r="G61" s="19">
        <v>103.2</v>
      </c>
      <c r="H61" s="20">
        <v>103.7</v>
      </c>
      <c r="I61" s="19">
        <v>104</v>
      </c>
      <c r="J61" s="19">
        <v>104.3</v>
      </c>
      <c r="K61" s="20">
        <v>103.9</v>
      </c>
      <c r="L61" s="19">
        <v>104.2</v>
      </c>
      <c r="M61" s="19">
        <v>104.7</v>
      </c>
      <c r="N61" s="19">
        <v>104.3</v>
      </c>
      <c r="O61" s="19">
        <v>105.2</v>
      </c>
      <c r="P61" s="19">
        <v>105.7</v>
      </c>
      <c r="Q61" s="19">
        <v>104.5</v>
      </c>
      <c r="R61" s="19">
        <v>104.9</v>
      </c>
      <c r="S61" s="19">
        <v>105.6</v>
      </c>
      <c r="T61" s="19">
        <v>105</v>
      </c>
      <c r="U61" s="19">
        <v>105.7</v>
      </c>
      <c r="V61" s="19">
        <v>106.6</v>
      </c>
      <c r="W61" s="20">
        <v>105.7</v>
      </c>
      <c r="X61" s="19">
        <v>106.3</v>
      </c>
      <c r="Y61" s="20">
        <v>107.2</v>
      </c>
    </row>
    <row r="62" spans="1:25" ht="20.25" customHeight="1">
      <c r="A62" s="39"/>
      <c r="B62" s="33" t="s">
        <v>69</v>
      </c>
      <c r="C62" s="2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</row>
    <row r="63" spans="1:25" ht="20.25" customHeight="1">
      <c r="A63" s="39"/>
      <c r="B63" s="54" t="s">
        <v>70</v>
      </c>
      <c r="C63" s="28" t="s">
        <v>62</v>
      </c>
      <c r="D63" s="19">
        <v>0</v>
      </c>
      <c r="E63" s="19">
        <v>0</v>
      </c>
      <c r="F63" s="19"/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</row>
    <row r="64" spans="1:25" ht="20.25" customHeight="1">
      <c r="A64" s="39"/>
      <c r="B64" s="54"/>
      <c r="C64" s="28" t="s">
        <v>15</v>
      </c>
      <c r="D64" s="19">
        <v>0</v>
      </c>
      <c r="E64" s="19">
        <v>0</v>
      </c>
      <c r="F64" s="19"/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</row>
    <row r="65" spans="1:25" ht="20.25" customHeight="1">
      <c r="A65" s="39"/>
      <c r="B65" s="46" t="s">
        <v>71</v>
      </c>
      <c r="C65" s="28" t="s">
        <v>62</v>
      </c>
      <c r="D65" s="19">
        <v>709.6</v>
      </c>
      <c r="E65" s="19">
        <v>852.3</v>
      </c>
      <c r="F65" s="19">
        <v>890.7</v>
      </c>
      <c r="G65" s="19">
        <v>917.4</v>
      </c>
      <c r="H65" s="19">
        <v>949.5</v>
      </c>
      <c r="I65" s="19">
        <v>950.4</v>
      </c>
      <c r="J65" s="19">
        <v>951.3</v>
      </c>
      <c r="K65" s="19">
        <v>985.6</v>
      </c>
      <c r="L65" s="19">
        <v>987.5</v>
      </c>
      <c r="M65" s="19">
        <v>989.4</v>
      </c>
      <c r="N65" s="19">
        <v>1027</v>
      </c>
      <c r="O65" s="19">
        <v>1034.9000000000001</v>
      </c>
      <c r="P65" s="19">
        <v>1040.8</v>
      </c>
      <c r="Q65" s="19">
        <v>1073.2</v>
      </c>
      <c r="R65" s="19">
        <v>1083.5</v>
      </c>
      <c r="S65" s="19">
        <v>1092.9000000000001</v>
      </c>
      <c r="T65" s="19">
        <v>1129</v>
      </c>
      <c r="U65" s="19">
        <v>1146.3</v>
      </c>
      <c r="V65" s="19">
        <v>1160.5999999999999</v>
      </c>
      <c r="W65" s="19">
        <v>1196.7</v>
      </c>
      <c r="X65" s="19">
        <v>1220.9000000000001</v>
      </c>
      <c r="Y65" s="19">
        <v>1241.9000000000001</v>
      </c>
    </row>
    <row r="66" spans="1:25" ht="20.25" customHeight="1">
      <c r="A66" s="39"/>
      <c r="B66" s="47"/>
      <c r="C66" s="28" t="s">
        <v>15</v>
      </c>
      <c r="D66" s="19">
        <v>117.1</v>
      </c>
      <c r="E66" s="19">
        <v>120.1</v>
      </c>
      <c r="F66" s="19">
        <v>104.5</v>
      </c>
      <c r="G66" s="19">
        <v>103</v>
      </c>
      <c r="H66" s="19">
        <v>103.5</v>
      </c>
      <c r="I66" s="19">
        <v>103.6</v>
      </c>
      <c r="J66" s="19">
        <v>103.7</v>
      </c>
      <c r="K66" s="20">
        <v>103.8</v>
      </c>
      <c r="L66" s="19">
        <v>103.9</v>
      </c>
      <c r="M66" s="20">
        <v>104</v>
      </c>
      <c r="N66" s="19">
        <v>104.2</v>
      </c>
      <c r="O66" s="19">
        <v>104.8</v>
      </c>
      <c r="P66" s="19">
        <v>105.2</v>
      </c>
      <c r="Q66" s="19">
        <v>104.5</v>
      </c>
      <c r="R66" s="20">
        <v>104.7</v>
      </c>
      <c r="S66" s="19">
        <v>105</v>
      </c>
      <c r="T66" s="19">
        <v>105.2</v>
      </c>
      <c r="U66" s="19">
        <v>105.8</v>
      </c>
      <c r="V66" s="19">
        <v>106.2</v>
      </c>
      <c r="W66" s="19">
        <v>106</v>
      </c>
      <c r="X66" s="20">
        <v>106.5</v>
      </c>
      <c r="Y66" s="19">
        <v>107</v>
      </c>
    </row>
    <row r="67" spans="1:25" ht="18.75" customHeight="1">
      <c r="A67" s="39"/>
      <c r="B67" s="46" t="s">
        <v>72</v>
      </c>
      <c r="C67" s="28" t="s">
        <v>62</v>
      </c>
      <c r="D67" s="19">
        <v>96.6</v>
      </c>
      <c r="E67" s="19">
        <v>102.9</v>
      </c>
      <c r="F67" s="19">
        <v>109.6</v>
      </c>
      <c r="G67" s="19">
        <v>114.6</v>
      </c>
      <c r="H67" s="19">
        <v>119.6</v>
      </c>
      <c r="I67" s="20">
        <v>120.8</v>
      </c>
      <c r="J67" s="19">
        <v>121.8</v>
      </c>
      <c r="K67" s="19">
        <v>125.3</v>
      </c>
      <c r="L67" s="19">
        <v>128.5</v>
      </c>
      <c r="M67" s="19">
        <v>131.5</v>
      </c>
      <c r="N67" s="20">
        <v>131.9</v>
      </c>
      <c r="O67" s="20">
        <v>138.6</v>
      </c>
      <c r="P67" s="19">
        <v>142.4</v>
      </c>
      <c r="Q67" s="19">
        <v>138.19999999999999</v>
      </c>
      <c r="R67" s="19">
        <v>146.80000000000001</v>
      </c>
      <c r="S67" s="19">
        <v>154.5</v>
      </c>
      <c r="T67" s="19">
        <v>144.1</v>
      </c>
      <c r="U67" s="19">
        <v>153.69999999999999</v>
      </c>
      <c r="V67" s="19">
        <v>167.8</v>
      </c>
      <c r="W67" s="19">
        <v>150.6</v>
      </c>
      <c r="X67" s="19">
        <v>161.4</v>
      </c>
      <c r="Y67" s="19">
        <v>182.1</v>
      </c>
    </row>
    <row r="68" spans="1:25" ht="20.25" customHeight="1">
      <c r="A68" s="39"/>
      <c r="B68" s="47"/>
      <c r="C68" s="28" t="s">
        <v>15</v>
      </c>
      <c r="D68" s="19">
        <v>109.6</v>
      </c>
      <c r="E68" s="19">
        <v>106.5</v>
      </c>
      <c r="F68" s="19">
        <v>106.5</v>
      </c>
      <c r="G68" s="19">
        <v>104.6</v>
      </c>
      <c r="H68" s="19">
        <v>104.4</v>
      </c>
      <c r="I68" s="19">
        <v>105.4</v>
      </c>
      <c r="J68" s="19">
        <v>106.3</v>
      </c>
      <c r="K68" s="19">
        <v>104.8</v>
      </c>
      <c r="L68" s="19">
        <v>106.4</v>
      </c>
      <c r="M68" s="20">
        <v>108</v>
      </c>
      <c r="N68" s="19">
        <v>105.3</v>
      </c>
      <c r="O68" s="19">
        <v>107.9</v>
      </c>
      <c r="P68" s="19">
        <v>108.3</v>
      </c>
      <c r="Q68" s="20">
        <v>104.8</v>
      </c>
      <c r="R68" s="19">
        <v>105.9</v>
      </c>
      <c r="S68" s="19">
        <v>108.5</v>
      </c>
      <c r="T68" s="19">
        <v>104.3</v>
      </c>
      <c r="U68" s="19">
        <v>104.7</v>
      </c>
      <c r="V68" s="19">
        <v>108.6</v>
      </c>
      <c r="W68" s="19">
        <v>104.5</v>
      </c>
      <c r="X68" s="19">
        <v>105</v>
      </c>
      <c r="Y68" s="20">
        <v>108.5</v>
      </c>
    </row>
    <row r="69" spans="1:25" ht="20.25" customHeight="1">
      <c r="A69" s="52"/>
      <c r="B69" s="46" t="s">
        <v>73</v>
      </c>
      <c r="C69" s="28" t="s">
        <v>62</v>
      </c>
      <c r="D69" s="19">
        <v>75.900000000000006</v>
      </c>
      <c r="E69" s="19">
        <v>81.3</v>
      </c>
      <c r="F69" s="19">
        <v>84.6</v>
      </c>
      <c r="G69" s="19">
        <v>88.1</v>
      </c>
      <c r="H69" s="19">
        <v>92.1</v>
      </c>
      <c r="I69" s="19">
        <v>93.6</v>
      </c>
      <c r="J69" s="19">
        <v>95.1</v>
      </c>
      <c r="K69" s="19">
        <v>96.1</v>
      </c>
      <c r="L69" s="19">
        <v>98.3</v>
      </c>
      <c r="M69" s="19">
        <v>101.8</v>
      </c>
      <c r="N69" s="19">
        <v>100.2</v>
      </c>
      <c r="O69" s="19">
        <v>103.6</v>
      </c>
      <c r="P69" s="19">
        <v>109.4</v>
      </c>
      <c r="Q69" s="19">
        <v>104.7</v>
      </c>
      <c r="R69" s="19">
        <v>109.8</v>
      </c>
      <c r="S69" s="19">
        <v>117</v>
      </c>
      <c r="T69" s="19">
        <v>109.2</v>
      </c>
      <c r="U69" s="19">
        <v>115.8</v>
      </c>
      <c r="V69" s="19">
        <v>125.6</v>
      </c>
      <c r="W69" s="19">
        <v>113.9</v>
      </c>
      <c r="X69" s="19">
        <v>122.6</v>
      </c>
      <c r="Y69" s="19">
        <v>135</v>
      </c>
    </row>
    <row r="70" spans="1:25" ht="20.25" customHeight="1">
      <c r="A70" s="53"/>
      <c r="B70" s="47"/>
      <c r="C70" s="28" t="s">
        <v>15</v>
      </c>
      <c r="D70" s="20">
        <v>101.3</v>
      </c>
      <c r="E70" s="19">
        <v>107.1</v>
      </c>
      <c r="F70" s="19">
        <v>104.1</v>
      </c>
      <c r="G70" s="19">
        <v>104.1</v>
      </c>
      <c r="H70" s="19">
        <v>104.5</v>
      </c>
      <c r="I70" s="20">
        <v>106.2</v>
      </c>
      <c r="J70" s="19">
        <v>107.9</v>
      </c>
      <c r="K70" s="19">
        <v>104.3</v>
      </c>
      <c r="L70" s="20">
        <v>105</v>
      </c>
      <c r="M70" s="20">
        <v>107</v>
      </c>
      <c r="N70" s="19">
        <v>104.3</v>
      </c>
      <c r="O70" s="19">
        <v>105.4</v>
      </c>
      <c r="P70" s="19">
        <v>107.5</v>
      </c>
      <c r="Q70" s="19">
        <v>104.5</v>
      </c>
      <c r="R70" s="20">
        <v>106</v>
      </c>
      <c r="S70" s="19">
        <v>107</v>
      </c>
      <c r="T70" s="19">
        <v>104.3</v>
      </c>
      <c r="U70" s="19">
        <v>105.5</v>
      </c>
      <c r="V70" s="19">
        <v>107.3</v>
      </c>
      <c r="W70" s="19">
        <v>104.3</v>
      </c>
      <c r="X70" s="19">
        <v>105.8</v>
      </c>
      <c r="Y70" s="19">
        <v>107.5</v>
      </c>
    </row>
    <row r="71" spans="1:25" ht="56.25" customHeight="1">
      <c r="A71" s="7">
        <v>36</v>
      </c>
      <c r="B71" s="8" t="s">
        <v>74</v>
      </c>
      <c r="C71" s="28" t="s">
        <v>75</v>
      </c>
      <c r="D71" s="19">
        <v>98.9</v>
      </c>
      <c r="E71" s="19">
        <v>115.1</v>
      </c>
      <c r="F71" s="20">
        <v>99.6</v>
      </c>
      <c r="G71" s="19">
        <v>98.6</v>
      </c>
      <c r="H71" s="19">
        <v>99.9</v>
      </c>
      <c r="I71" s="19">
        <v>100.3</v>
      </c>
      <c r="J71" s="19">
        <v>100.7</v>
      </c>
      <c r="K71" s="19">
        <v>99.6</v>
      </c>
      <c r="L71" s="19">
        <v>99.9</v>
      </c>
      <c r="M71" s="19">
        <v>100.4</v>
      </c>
      <c r="N71" s="19">
        <v>100.7</v>
      </c>
      <c r="O71" s="19">
        <v>101.6</v>
      </c>
      <c r="P71" s="19">
        <v>102.2</v>
      </c>
      <c r="Q71" s="19">
        <v>99.6</v>
      </c>
      <c r="R71" s="19">
        <v>100</v>
      </c>
      <c r="S71" s="19">
        <v>100.7</v>
      </c>
      <c r="T71" s="19">
        <v>100.1</v>
      </c>
      <c r="U71" s="19">
        <v>100.8</v>
      </c>
      <c r="V71" s="19">
        <v>101.8</v>
      </c>
      <c r="W71" s="19">
        <v>100.9</v>
      </c>
      <c r="X71" s="19">
        <v>101.5</v>
      </c>
      <c r="Y71" s="20">
        <v>102.5</v>
      </c>
    </row>
    <row r="72" spans="1:25" ht="16.5" customHeight="1">
      <c r="A72" s="45">
        <v>37</v>
      </c>
      <c r="B72" s="46" t="s">
        <v>76</v>
      </c>
      <c r="C72" s="28" t="s">
        <v>77</v>
      </c>
      <c r="D72" s="19">
        <v>170</v>
      </c>
      <c r="E72" s="19">
        <v>167</v>
      </c>
      <c r="F72" s="19">
        <v>200</v>
      </c>
      <c r="G72" s="19">
        <v>200</v>
      </c>
      <c r="H72" s="19">
        <v>167</v>
      </c>
      <c r="I72" s="19">
        <v>187</v>
      </c>
      <c r="J72" s="19">
        <v>200</v>
      </c>
      <c r="K72" s="19">
        <v>167</v>
      </c>
      <c r="L72" s="19">
        <v>187</v>
      </c>
      <c r="M72" s="19">
        <v>200</v>
      </c>
      <c r="N72" s="19">
        <v>167</v>
      </c>
      <c r="O72" s="19">
        <v>189</v>
      </c>
      <c r="P72" s="19">
        <v>233</v>
      </c>
      <c r="Q72" s="19">
        <v>170</v>
      </c>
      <c r="R72" s="19">
        <v>190</v>
      </c>
      <c r="S72" s="19">
        <v>235</v>
      </c>
      <c r="T72" s="19">
        <v>175</v>
      </c>
      <c r="U72" s="19">
        <v>195</v>
      </c>
      <c r="V72" s="19">
        <v>240</v>
      </c>
      <c r="W72" s="19">
        <v>180</v>
      </c>
      <c r="X72" s="19">
        <v>200</v>
      </c>
      <c r="Y72" s="19">
        <v>250</v>
      </c>
    </row>
    <row r="73" spans="1:25" ht="16.5" customHeight="1">
      <c r="A73" s="45"/>
      <c r="B73" s="47"/>
      <c r="C73" s="28" t="s">
        <v>15</v>
      </c>
      <c r="D73" s="20">
        <v>58.2</v>
      </c>
      <c r="E73" s="19">
        <v>98.2</v>
      </c>
      <c r="F73" s="19">
        <v>117.6</v>
      </c>
      <c r="G73" s="19">
        <v>119.8</v>
      </c>
      <c r="H73" s="19">
        <v>83.5</v>
      </c>
      <c r="I73" s="19">
        <v>93.5</v>
      </c>
      <c r="J73" s="19">
        <v>100</v>
      </c>
      <c r="K73" s="19">
        <v>100</v>
      </c>
      <c r="L73" s="19">
        <v>100</v>
      </c>
      <c r="M73" s="20">
        <v>100</v>
      </c>
      <c r="N73" s="19">
        <v>100</v>
      </c>
      <c r="O73" s="19">
        <v>101.1</v>
      </c>
      <c r="P73" s="19">
        <v>116.5</v>
      </c>
      <c r="Q73" s="19">
        <v>101.8</v>
      </c>
      <c r="R73" s="19">
        <v>100.5</v>
      </c>
      <c r="S73" s="19">
        <v>100.9</v>
      </c>
      <c r="T73" s="19">
        <v>102.9</v>
      </c>
      <c r="U73" s="19">
        <v>102.6</v>
      </c>
      <c r="V73" s="19">
        <v>102.1</v>
      </c>
      <c r="W73" s="19">
        <v>102.9</v>
      </c>
      <c r="X73" s="19">
        <v>102.6</v>
      </c>
      <c r="Y73" s="19">
        <v>104.2</v>
      </c>
    </row>
    <row r="74" spans="1:25" ht="18" customHeight="1">
      <c r="A74" s="48" t="s">
        <v>78</v>
      </c>
      <c r="B74" s="49"/>
      <c r="C74" s="12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</row>
    <row r="75" spans="1:25" ht="34.5" customHeight="1">
      <c r="A75" s="31">
        <v>38</v>
      </c>
      <c r="B75" s="13" t="s">
        <v>79</v>
      </c>
      <c r="C75" s="28" t="s">
        <v>50</v>
      </c>
      <c r="D75" s="19">
        <v>72006</v>
      </c>
      <c r="E75" s="19">
        <v>76500</v>
      </c>
      <c r="F75" s="19">
        <v>93787</v>
      </c>
      <c r="G75" s="19">
        <v>74330</v>
      </c>
      <c r="H75" s="19">
        <v>73301</v>
      </c>
      <c r="I75" s="19">
        <v>77261</v>
      </c>
      <c r="J75" s="19">
        <v>80094</v>
      </c>
      <c r="K75" s="19">
        <v>71831</v>
      </c>
      <c r="L75" s="19">
        <v>77400</v>
      </c>
      <c r="M75" s="19">
        <v>80758</v>
      </c>
      <c r="N75" s="19">
        <v>81685</v>
      </c>
      <c r="O75" s="19">
        <v>86659</v>
      </c>
      <c r="P75" s="19">
        <v>91592</v>
      </c>
      <c r="Q75" s="19">
        <v>85243</v>
      </c>
      <c r="R75" s="19">
        <v>90078</v>
      </c>
      <c r="S75" s="19">
        <v>94664</v>
      </c>
      <c r="T75" s="19">
        <v>85375</v>
      </c>
      <c r="U75" s="19">
        <v>87485</v>
      </c>
      <c r="V75" s="19">
        <v>91845</v>
      </c>
      <c r="W75" s="19">
        <v>88524</v>
      </c>
      <c r="X75" s="19">
        <v>91937</v>
      </c>
      <c r="Y75" s="19">
        <v>96350</v>
      </c>
    </row>
    <row r="76" spans="1:25" ht="34.5" customHeight="1">
      <c r="A76" s="28">
        <v>39</v>
      </c>
      <c r="B76" s="29" t="s">
        <v>80</v>
      </c>
      <c r="C76" s="28" t="s">
        <v>75</v>
      </c>
      <c r="D76" s="19">
        <v>183.5</v>
      </c>
      <c r="E76" s="19">
        <v>91</v>
      </c>
      <c r="F76" s="19">
        <v>111.1</v>
      </c>
      <c r="G76" s="20">
        <v>74</v>
      </c>
      <c r="H76" s="19">
        <v>93</v>
      </c>
      <c r="I76" s="20">
        <v>99.8</v>
      </c>
      <c r="J76" s="19">
        <v>98.4</v>
      </c>
      <c r="K76" s="19">
        <v>85.3</v>
      </c>
      <c r="L76" s="19">
        <v>102.5</v>
      </c>
      <c r="M76" s="20">
        <v>99.6</v>
      </c>
      <c r="N76" s="20">
        <v>94.7</v>
      </c>
      <c r="O76" s="19">
        <v>99.4</v>
      </c>
      <c r="P76" s="19">
        <v>99.1</v>
      </c>
      <c r="Q76" s="19">
        <v>86.3</v>
      </c>
      <c r="R76" s="19">
        <v>98</v>
      </c>
      <c r="S76" s="19">
        <v>97.6</v>
      </c>
      <c r="T76" s="19">
        <v>83.1</v>
      </c>
      <c r="U76" s="19">
        <v>94.5</v>
      </c>
      <c r="V76" s="19">
        <v>96.9</v>
      </c>
      <c r="W76" s="19">
        <v>89.4</v>
      </c>
      <c r="X76" s="19">
        <v>96.4</v>
      </c>
      <c r="Y76" s="19">
        <v>97.4</v>
      </c>
    </row>
    <row r="77" spans="1:25" ht="34.5" customHeight="1">
      <c r="A77" s="7">
        <v>40</v>
      </c>
      <c r="B77" s="8" t="s">
        <v>81</v>
      </c>
      <c r="C77" s="28" t="s">
        <v>82</v>
      </c>
      <c r="D77" s="19">
        <v>195</v>
      </c>
      <c r="E77" s="20">
        <v>106.2</v>
      </c>
      <c r="F77" s="20">
        <v>122.6</v>
      </c>
      <c r="G77" s="19">
        <v>79.3</v>
      </c>
      <c r="H77" s="19">
        <v>98.6</v>
      </c>
      <c r="I77" s="19">
        <v>103.9</v>
      </c>
      <c r="J77" s="19">
        <v>107.8</v>
      </c>
      <c r="K77" s="19">
        <v>98</v>
      </c>
      <c r="L77" s="19">
        <v>100.2</v>
      </c>
      <c r="M77" s="19">
        <v>100.8</v>
      </c>
      <c r="N77" s="19">
        <v>113.7</v>
      </c>
      <c r="O77" s="19">
        <v>112</v>
      </c>
      <c r="P77" s="19">
        <v>113.4</v>
      </c>
      <c r="Q77" s="20">
        <v>104.4</v>
      </c>
      <c r="R77" s="19">
        <v>103.9</v>
      </c>
      <c r="S77" s="19">
        <v>103.4</v>
      </c>
      <c r="T77" s="19">
        <v>100.2</v>
      </c>
      <c r="U77" s="19">
        <v>97.1</v>
      </c>
      <c r="V77" s="19">
        <v>97</v>
      </c>
      <c r="W77" s="19">
        <v>103.7</v>
      </c>
      <c r="X77" s="19">
        <v>105.1</v>
      </c>
      <c r="Y77" s="19">
        <v>104.9</v>
      </c>
    </row>
    <row r="78" spans="1:25" ht="30.75" customHeight="1">
      <c r="A78" s="38">
        <v>41</v>
      </c>
      <c r="B78" s="4" t="s">
        <v>83</v>
      </c>
      <c r="C78" s="14"/>
      <c r="D78" s="19">
        <v>72006</v>
      </c>
      <c r="E78" s="19">
        <v>76500</v>
      </c>
      <c r="F78" s="19">
        <v>93787</v>
      </c>
      <c r="G78" s="19">
        <v>74330</v>
      </c>
      <c r="H78" s="19">
        <v>73301</v>
      </c>
      <c r="I78" s="19">
        <v>77261</v>
      </c>
      <c r="J78" s="19">
        <v>80094</v>
      </c>
      <c r="K78" s="19">
        <v>71831</v>
      </c>
      <c r="L78" s="19">
        <v>77400</v>
      </c>
      <c r="M78" s="19">
        <v>80758</v>
      </c>
      <c r="N78" s="19">
        <v>81685</v>
      </c>
      <c r="O78" s="19">
        <v>86659</v>
      </c>
      <c r="P78" s="19">
        <v>91592</v>
      </c>
      <c r="Q78" s="19">
        <v>85243</v>
      </c>
      <c r="R78" s="19">
        <v>90078</v>
      </c>
      <c r="S78" s="19">
        <v>94664</v>
      </c>
      <c r="T78" s="19">
        <v>85375</v>
      </c>
      <c r="U78" s="19">
        <v>87485</v>
      </c>
      <c r="V78" s="19">
        <v>91845</v>
      </c>
      <c r="W78" s="19">
        <v>88524</v>
      </c>
      <c r="X78" s="19">
        <v>91937</v>
      </c>
      <c r="Y78" s="19">
        <v>96350</v>
      </c>
    </row>
    <row r="79" spans="1:25" ht="19.5" customHeight="1">
      <c r="A79" s="39"/>
      <c r="B79" s="29" t="s">
        <v>84</v>
      </c>
      <c r="C79" s="28" t="s">
        <v>85</v>
      </c>
      <c r="D79" s="19">
        <v>28735</v>
      </c>
      <c r="E79" s="19">
        <v>41264</v>
      </c>
      <c r="F79" s="19">
        <v>55330</v>
      </c>
      <c r="G79" s="19">
        <v>34280</v>
      </c>
      <c r="H79" s="19">
        <v>34447</v>
      </c>
      <c r="I79" s="19">
        <v>36718</v>
      </c>
      <c r="J79" s="19">
        <v>37998</v>
      </c>
      <c r="K79" s="19">
        <v>36380</v>
      </c>
      <c r="L79" s="19">
        <v>39597</v>
      </c>
      <c r="M79" s="19">
        <v>40097</v>
      </c>
      <c r="N79" s="19">
        <v>38998</v>
      </c>
      <c r="O79" s="19">
        <v>40106</v>
      </c>
      <c r="P79" s="19">
        <v>41194</v>
      </c>
      <c r="Q79" s="19">
        <v>40042</v>
      </c>
      <c r="R79" s="19">
        <v>41142</v>
      </c>
      <c r="S79" s="19">
        <v>42098</v>
      </c>
      <c r="T79" s="19">
        <v>40042</v>
      </c>
      <c r="U79" s="19">
        <v>41142</v>
      </c>
      <c r="V79" s="19">
        <v>42098</v>
      </c>
      <c r="W79" s="19">
        <v>41298</v>
      </c>
      <c r="X79" s="19">
        <v>42457</v>
      </c>
      <c r="Y79" s="19">
        <v>43239</v>
      </c>
    </row>
    <row r="80" spans="1:25" ht="20.25" customHeight="1">
      <c r="A80" s="39"/>
      <c r="B80" s="29" t="s">
        <v>86</v>
      </c>
      <c r="C80" s="28" t="s">
        <v>85</v>
      </c>
      <c r="D80" s="19">
        <v>43271</v>
      </c>
      <c r="E80" s="19">
        <v>35236</v>
      </c>
      <c r="F80" s="19">
        <v>38457</v>
      </c>
      <c r="G80" s="19">
        <v>40050</v>
      </c>
      <c r="H80" s="19">
        <v>38854</v>
      </c>
      <c r="I80" s="19">
        <v>40543</v>
      </c>
      <c r="J80" s="19">
        <v>42096</v>
      </c>
      <c r="K80" s="19">
        <v>35451</v>
      </c>
      <c r="L80" s="19">
        <v>37803</v>
      </c>
      <c r="M80" s="19">
        <v>40661</v>
      </c>
      <c r="N80" s="19">
        <v>42687</v>
      </c>
      <c r="O80" s="19">
        <v>46553</v>
      </c>
      <c r="P80" s="19">
        <v>50398</v>
      </c>
      <c r="Q80" s="19">
        <v>45201</v>
      </c>
      <c r="R80" s="19">
        <v>48936</v>
      </c>
      <c r="S80" s="19">
        <v>52566</v>
      </c>
      <c r="T80" s="19">
        <v>45333</v>
      </c>
      <c r="U80" s="19">
        <v>46343</v>
      </c>
      <c r="V80" s="19">
        <v>49747</v>
      </c>
      <c r="W80" s="19">
        <v>47226</v>
      </c>
      <c r="X80" s="19">
        <v>49480</v>
      </c>
      <c r="Y80" s="19">
        <v>53111</v>
      </c>
    </row>
    <row r="81" spans="1:25" ht="20.25" customHeight="1">
      <c r="A81" s="39"/>
      <c r="B81" s="29" t="s">
        <v>87</v>
      </c>
      <c r="C81" s="28" t="s">
        <v>85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</row>
    <row r="82" spans="1:25" ht="20.25" customHeight="1">
      <c r="A82" s="39"/>
      <c r="B82" s="15" t="s">
        <v>88</v>
      </c>
      <c r="C82" s="28" t="s">
        <v>85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</row>
    <row r="83" spans="1:25" ht="20.25" customHeight="1">
      <c r="A83" s="39"/>
      <c r="B83" s="29" t="s">
        <v>89</v>
      </c>
      <c r="C83" s="28" t="s">
        <v>85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</row>
    <row r="84" spans="1:25" ht="20.25" customHeight="1">
      <c r="A84" s="39"/>
      <c r="B84" s="29" t="s">
        <v>90</v>
      </c>
      <c r="C84" s="28" t="s">
        <v>85</v>
      </c>
      <c r="D84" s="19">
        <v>3954</v>
      </c>
      <c r="E84" s="19">
        <v>7006</v>
      </c>
      <c r="F84" s="19">
        <v>6265</v>
      </c>
      <c r="G84" s="19">
        <v>3195</v>
      </c>
      <c r="H84" s="19">
        <v>4147</v>
      </c>
      <c r="I84" s="19">
        <v>4371</v>
      </c>
      <c r="J84" s="19">
        <v>4477</v>
      </c>
      <c r="K84" s="19">
        <v>4417</v>
      </c>
      <c r="L84" s="19">
        <v>4810</v>
      </c>
      <c r="M84" s="19">
        <v>4923</v>
      </c>
      <c r="N84" s="19">
        <v>4769</v>
      </c>
      <c r="O84" s="19">
        <v>5246</v>
      </c>
      <c r="P84" s="19">
        <v>5373</v>
      </c>
      <c r="Q84" s="19">
        <v>5387</v>
      </c>
      <c r="R84" s="19">
        <v>5539</v>
      </c>
      <c r="S84" s="19">
        <v>5697</v>
      </c>
      <c r="T84" s="19">
        <v>5705</v>
      </c>
      <c r="U84" s="19">
        <v>5866</v>
      </c>
      <c r="V84" s="19">
        <v>6032</v>
      </c>
      <c r="W84" s="19">
        <v>6013</v>
      </c>
      <c r="X84" s="19">
        <v>6207</v>
      </c>
      <c r="Y84" s="19">
        <v>6376</v>
      </c>
    </row>
    <row r="85" spans="1:25" ht="20.25" customHeight="1">
      <c r="A85" s="39"/>
      <c r="B85" s="29" t="s">
        <v>91</v>
      </c>
      <c r="C85" s="28" t="s">
        <v>85</v>
      </c>
      <c r="D85" s="19">
        <v>0</v>
      </c>
      <c r="E85" s="19">
        <v>0</v>
      </c>
      <c r="F85" s="19">
        <v>2449</v>
      </c>
      <c r="G85" s="19">
        <v>2212</v>
      </c>
      <c r="H85" s="19">
        <v>3144</v>
      </c>
      <c r="I85" s="19">
        <v>3290</v>
      </c>
      <c r="J85" s="19">
        <v>3371</v>
      </c>
      <c r="K85" s="19">
        <v>3357</v>
      </c>
      <c r="L85" s="19">
        <v>3619</v>
      </c>
      <c r="M85" s="19">
        <v>3704</v>
      </c>
      <c r="N85" s="19">
        <v>3547</v>
      </c>
      <c r="O85" s="19">
        <v>3989</v>
      </c>
      <c r="P85" s="19">
        <v>4081</v>
      </c>
      <c r="Q85" s="19">
        <v>4093</v>
      </c>
      <c r="R85" s="19">
        <v>4208</v>
      </c>
      <c r="S85" s="19">
        <v>4328</v>
      </c>
      <c r="T85" s="19">
        <v>4334</v>
      </c>
      <c r="U85" s="19">
        <v>4457</v>
      </c>
      <c r="V85" s="19">
        <v>4584</v>
      </c>
      <c r="W85" s="19">
        <v>4589</v>
      </c>
      <c r="X85" s="19">
        <v>4716</v>
      </c>
      <c r="Y85" s="19">
        <v>4847</v>
      </c>
    </row>
    <row r="86" spans="1:25" ht="20.25" customHeight="1">
      <c r="A86" s="39"/>
      <c r="B86" s="29" t="s">
        <v>92</v>
      </c>
      <c r="C86" s="28" t="s">
        <v>85</v>
      </c>
      <c r="D86" s="19">
        <v>2844</v>
      </c>
      <c r="E86" s="19">
        <v>5906</v>
      </c>
      <c r="F86" s="19">
        <v>2972</v>
      </c>
      <c r="G86" s="19">
        <v>684</v>
      </c>
      <c r="H86" s="19">
        <v>698</v>
      </c>
      <c r="I86" s="19">
        <v>752</v>
      </c>
      <c r="J86" s="19">
        <v>770</v>
      </c>
      <c r="K86" s="19">
        <v>737</v>
      </c>
      <c r="L86" s="19">
        <v>829</v>
      </c>
      <c r="M86" s="19">
        <v>848</v>
      </c>
      <c r="N86" s="19">
        <v>850</v>
      </c>
      <c r="O86" s="19">
        <v>874</v>
      </c>
      <c r="P86" s="19">
        <v>899</v>
      </c>
      <c r="Q86" s="19">
        <v>900</v>
      </c>
      <c r="R86" s="19">
        <v>926</v>
      </c>
      <c r="S86" s="19">
        <v>952</v>
      </c>
      <c r="T86" s="19">
        <v>954</v>
      </c>
      <c r="U86" s="19">
        <v>980</v>
      </c>
      <c r="V86" s="19">
        <v>1007</v>
      </c>
      <c r="W86" s="19">
        <v>983</v>
      </c>
      <c r="X86" s="19">
        <v>1037</v>
      </c>
      <c r="Y86" s="19">
        <v>1065</v>
      </c>
    </row>
    <row r="87" spans="1:25" ht="20.25" customHeight="1">
      <c r="A87" s="39"/>
      <c r="B87" s="29" t="s">
        <v>93</v>
      </c>
      <c r="C87" s="28" t="s">
        <v>85</v>
      </c>
      <c r="D87" s="19">
        <v>1110</v>
      </c>
      <c r="E87" s="19">
        <v>1100</v>
      </c>
      <c r="F87" s="19">
        <v>844</v>
      </c>
      <c r="G87" s="19">
        <v>299</v>
      </c>
      <c r="H87" s="19">
        <v>305</v>
      </c>
      <c r="I87" s="19">
        <v>329</v>
      </c>
      <c r="J87" s="19">
        <v>336</v>
      </c>
      <c r="K87" s="19">
        <v>323</v>
      </c>
      <c r="L87" s="19">
        <v>362</v>
      </c>
      <c r="M87" s="19">
        <v>371</v>
      </c>
      <c r="N87" s="19">
        <v>372</v>
      </c>
      <c r="O87" s="19">
        <v>383</v>
      </c>
      <c r="P87" s="19">
        <v>393</v>
      </c>
      <c r="Q87" s="19">
        <v>394</v>
      </c>
      <c r="R87" s="19">
        <v>405</v>
      </c>
      <c r="S87" s="19">
        <v>417</v>
      </c>
      <c r="T87" s="19">
        <v>417</v>
      </c>
      <c r="U87" s="19">
        <v>429</v>
      </c>
      <c r="V87" s="19">
        <v>441</v>
      </c>
      <c r="W87" s="19">
        <v>441</v>
      </c>
      <c r="X87" s="19">
        <v>454</v>
      </c>
      <c r="Y87" s="19">
        <v>464</v>
      </c>
    </row>
    <row r="88" spans="1:25" ht="20.25" customHeight="1">
      <c r="A88" s="39"/>
      <c r="B88" s="29" t="s">
        <v>94</v>
      </c>
      <c r="C88" s="28" t="s">
        <v>85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</row>
    <row r="89" spans="1:25" ht="20.25" customHeight="1">
      <c r="A89" s="40"/>
      <c r="B89" s="29" t="s">
        <v>95</v>
      </c>
      <c r="C89" s="28" t="s">
        <v>85</v>
      </c>
      <c r="D89" s="19">
        <v>39317</v>
      </c>
      <c r="E89" s="19">
        <v>28230</v>
      </c>
      <c r="F89" s="19">
        <v>32192</v>
      </c>
      <c r="G89" s="19">
        <v>36855</v>
      </c>
      <c r="H89" s="19">
        <v>34707</v>
      </c>
      <c r="I89" s="19">
        <v>36172</v>
      </c>
      <c r="J89" s="19">
        <v>37619</v>
      </c>
      <c r="K89" s="19">
        <v>31034</v>
      </c>
      <c r="L89" s="19">
        <v>32993</v>
      </c>
      <c r="M89" s="19">
        <v>35738</v>
      </c>
      <c r="N89" s="19">
        <v>37918</v>
      </c>
      <c r="O89" s="19">
        <v>41307</v>
      </c>
      <c r="P89" s="19">
        <v>45025</v>
      </c>
      <c r="Q89" s="19">
        <v>39814</v>
      </c>
      <c r="R89" s="19">
        <v>43397</v>
      </c>
      <c r="S89" s="19">
        <v>46869</v>
      </c>
      <c r="T89" s="19">
        <v>39628</v>
      </c>
      <c r="U89" s="19">
        <v>40477</v>
      </c>
      <c r="V89" s="19">
        <v>43715</v>
      </c>
      <c r="W89" s="19">
        <v>41213</v>
      </c>
      <c r="X89" s="19">
        <v>43273</v>
      </c>
      <c r="Y89" s="19">
        <v>46735</v>
      </c>
    </row>
    <row r="90" spans="1:25" ht="33" customHeight="1">
      <c r="A90" s="50" t="s">
        <v>96</v>
      </c>
      <c r="B90" s="51"/>
      <c r="C90" s="28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</row>
    <row r="91" spans="1:25" ht="30">
      <c r="A91" s="16">
        <v>42</v>
      </c>
      <c r="B91" s="29" t="s">
        <v>97</v>
      </c>
      <c r="C91" s="28" t="s">
        <v>50</v>
      </c>
      <c r="D91" s="20">
        <v>24596.6</v>
      </c>
      <c r="E91" s="20">
        <v>67299.8</v>
      </c>
      <c r="F91" s="20">
        <v>55767.5</v>
      </c>
      <c r="G91" s="20">
        <v>51109.3</v>
      </c>
      <c r="H91" s="20">
        <v>19473.3</v>
      </c>
      <c r="I91" s="20">
        <v>19769.8</v>
      </c>
      <c r="J91" s="20">
        <v>20073.400000000001</v>
      </c>
      <c r="K91" s="20">
        <v>19402.400000000001</v>
      </c>
      <c r="L91" s="20">
        <v>19666.599999999999</v>
      </c>
      <c r="M91" s="20">
        <v>19953.2</v>
      </c>
      <c r="N91" s="20">
        <v>20052.599999999999</v>
      </c>
      <c r="O91" s="20">
        <v>20416.2</v>
      </c>
      <c r="P91" s="19">
        <v>20715.099999999999</v>
      </c>
      <c r="Q91" s="19">
        <v>15690.2</v>
      </c>
      <c r="R91" s="19">
        <v>16007.3</v>
      </c>
      <c r="S91" s="19">
        <v>16247.5</v>
      </c>
      <c r="T91" s="20">
        <v>16205</v>
      </c>
      <c r="U91" s="19">
        <v>16553.7</v>
      </c>
      <c r="V91" s="19">
        <v>16914.2</v>
      </c>
      <c r="W91" s="19">
        <v>16609.400000000001</v>
      </c>
      <c r="X91" s="19">
        <v>17072.7</v>
      </c>
      <c r="Y91" s="19">
        <v>17443.900000000001</v>
      </c>
    </row>
    <row r="92" spans="1:25">
      <c r="A92" s="16">
        <v>43</v>
      </c>
      <c r="B92" s="29" t="s">
        <v>98</v>
      </c>
      <c r="C92" s="28" t="s">
        <v>50</v>
      </c>
      <c r="D92" s="20">
        <v>12644.8</v>
      </c>
      <c r="E92" s="20">
        <v>14345.3</v>
      </c>
      <c r="F92" s="20">
        <v>13537.7</v>
      </c>
      <c r="G92" s="20">
        <v>14060.2</v>
      </c>
      <c r="H92" s="20">
        <v>14080.3</v>
      </c>
      <c r="I92" s="20">
        <v>14344.5</v>
      </c>
      <c r="J92" s="20">
        <v>14615.6</v>
      </c>
      <c r="K92" s="20">
        <v>14532</v>
      </c>
      <c r="L92" s="20">
        <v>14771.6</v>
      </c>
      <c r="M92" s="20">
        <v>15033.7</v>
      </c>
      <c r="N92" s="20">
        <v>15157.9</v>
      </c>
      <c r="O92" s="20">
        <v>15502</v>
      </c>
      <c r="P92" s="19">
        <v>15775.9</v>
      </c>
      <c r="Q92" s="19">
        <v>15690.2</v>
      </c>
      <c r="R92" s="19">
        <v>16007.3</v>
      </c>
      <c r="S92" s="19">
        <v>16247.5</v>
      </c>
      <c r="T92" s="20">
        <v>16205</v>
      </c>
      <c r="U92" s="19">
        <v>16553.7</v>
      </c>
      <c r="V92" s="19">
        <v>16914.2</v>
      </c>
      <c r="W92" s="19">
        <v>16609.400000000001</v>
      </c>
      <c r="X92" s="19">
        <v>17072.7</v>
      </c>
      <c r="Y92" s="19">
        <v>17443.900000000001</v>
      </c>
    </row>
    <row r="93" spans="1:25" ht="45">
      <c r="A93" s="38">
        <v>44</v>
      </c>
      <c r="B93" s="29" t="s">
        <v>99</v>
      </c>
      <c r="C93" s="28" t="s">
        <v>50</v>
      </c>
      <c r="D93" s="20">
        <v>10424</v>
      </c>
      <c r="E93" s="20">
        <v>11539.5</v>
      </c>
      <c r="F93" s="20">
        <v>11005</v>
      </c>
      <c r="G93" s="20">
        <v>12281.5</v>
      </c>
      <c r="H93" s="20">
        <v>12750.6</v>
      </c>
      <c r="I93" s="20">
        <v>12993.6</v>
      </c>
      <c r="J93" s="20">
        <v>13241.7</v>
      </c>
      <c r="K93" s="20">
        <v>13171.2</v>
      </c>
      <c r="L93" s="20">
        <v>13386.3</v>
      </c>
      <c r="M93" s="20">
        <v>13626.2</v>
      </c>
      <c r="N93" s="20">
        <v>13744</v>
      </c>
      <c r="O93" s="20">
        <v>14065.5</v>
      </c>
      <c r="P93" s="19">
        <v>14317.9</v>
      </c>
      <c r="Q93" s="19">
        <v>14221.2</v>
      </c>
      <c r="R93" s="20">
        <v>14514.8</v>
      </c>
      <c r="S93" s="20">
        <v>14732.1</v>
      </c>
      <c r="T93" s="19">
        <v>14678.8</v>
      </c>
      <c r="U93" s="20">
        <v>14981.6</v>
      </c>
      <c r="V93" s="20">
        <v>15295.2</v>
      </c>
      <c r="W93" s="20">
        <v>15023.7</v>
      </c>
      <c r="X93" s="19">
        <v>15439.42</v>
      </c>
      <c r="Y93" s="19">
        <v>15761.6</v>
      </c>
    </row>
    <row r="94" spans="1:25">
      <c r="A94" s="39"/>
      <c r="B94" s="17" t="s">
        <v>100</v>
      </c>
      <c r="C94" s="28" t="s">
        <v>50</v>
      </c>
      <c r="D94" s="20">
        <v>6944.5</v>
      </c>
      <c r="E94" s="20">
        <v>7728.6</v>
      </c>
      <c r="F94" s="20">
        <v>7387.5</v>
      </c>
      <c r="G94" s="20">
        <v>8469</v>
      </c>
      <c r="H94" s="20">
        <v>8911.7999999999993</v>
      </c>
      <c r="I94" s="20">
        <v>9081.1</v>
      </c>
      <c r="J94" s="20">
        <v>9253.6</v>
      </c>
      <c r="K94" s="20">
        <v>9321</v>
      </c>
      <c r="L94" s="20">
        <v>9460.7999999999993</v>
      </c>
      <c r="M94" s="20">
        <v>9621.6</v>
      </c>
      <c r="N94" s="20">
        <v>9684.5</v>
      </c>
      <c r="O94" s="20">
        <v>9926.6</v>
      </c>
      <c r="P94" s="19">
        <v>10095.4</v>
      </c>
      <c r="Q94" s="19">
        <v>10062.200000000001</v>
      </c>
      <c r="R94" s="19">
        <v>10313.700000000001</v>
      </c>
      <c r="S94" s="19">
        <v>10489</v>
      </c>
      <c r="T94" s="19">
        <v>10454.6</v>
      </c>
      <c r="U94" s="20">
        <v>10716</v>
      </c>
      <c r="V94" s="19">
        <v>10983.9</v>
      </c>
      <c r="W94" s="19">
        <v>10715.9</v>
      </c>
      <c r="X94" s="20">
        <v>11091</v>
      </c>
      <c r="Y94" s="19">
        <v>11368.3</v>
      </c>
    </row>
    <row r="95" spans="1:25">
      <c r="A95" s="39"/>
      <c r="B95" s="17" t="s">
        <v>101</v>
      </c>
      <c r="C95" s="28" t="s">
        <v>50</v>
      </c>
      <c r="D95" s="20">
        <v>1066.0999999999999</v>
      </c>
      <c r="E95" s="20">
        <v>1273.0999999999999</v>
      </c>
      <c r="F95" s="20">
        <v>1334.7</v>
      </c>
      <c r="G95" s="20">
        <v>1321.3</v>
      </c>
      <c r="H95" s="20">
        <v>1360.8</v>
      </c>
      <c r="I95" s="20">
        <v>1365.6</v>
      </c>
      <c r="J95" s="20">
        <v>1371.2</v>
      </c>
      <c r="K95" s="20">
        <v>1370.9</v>
      </c>
      <c r="L95" s="20">
        <v>1377.7</v>
      </c>
      <c r="M95" s="20">
        <v>1386</v>
      </c>
      <c r="N95" s="20">
        <v>1398.3</v>
      </c>
      <c r="O95" s="20">
        <v>1416.5</v>
      </c>
      <c r="P95" s="19">
        <v>1433.5</v>
      </c>
      <c r="Q95" s="19">
        <v>1426.3</v>
      </c>
      <c r="R95" s="19">
        <v>1444.8</v>
      </c>
      <c r="S95" s="19">
        <v>1462.1</v>
      </c>
      <c r="T95" s="19">
        <v>1443.4</v>
      </c>
      <c r="U95" s="19">
        <v>1460.7</v>
      </c>
      <c r="V95" s="19">
        <v>1478.3</v>
      </c>
      <c r="W95" s="19">
        <v>1479.5</v>
      </c>
      <c r="X95" s="19">
        <v>1497.2</v>
      </c>
      <c r="Y95" s="19">
        <v>1515.2</v>
      </c>
    </row>
    <row r="96" spans="1:25">
      <c r="A96" s="39"/>
      <c r="B96" s="17" t="s">
        <v>102</v>
      </c>
      <c r="C96" s="28" t="s">
        <v>50</v>
      </c>
      <c r="D96" s="20">
        <v>763</v>
      </c>
      <c r="E96" s="20">
        <v>1013.8</v>
      </c>
      <c r="F96" s="20">
        <v>873.3</v>
      </c>
      <c r="G96" s="20">
        <v>1070</v>
      </c>
      <c r="H96" s="20">
        <v>1070</v>
      </c>
      <c r="I96" s="20">
        <v>1116</v>
      </c>
      <c r="J96" s="20">
        <v>1162.9000000000001</v>
      </c>
      <c r="K96" s="20">
        <v>1070</v>
      </c>
      <c r="L96" s="20">
        <v>1116</v>
      </c>
      <c r="M96" s="20">
        <v>1164</v>
      </c>
      <c r="N96" s="20">
        <v>1198.4000000000001</v>
      </c>
      <c r="O96" s="20">
        <v>1239.0999999999999</v>
      </c>
      <c r="P96" s="19">
        <v>1284.9000000000001</v>
      </c>
      <c r="Q96" s="19">
        <v>1212.8</v>
      </c>
      <c r="R96" s="19">
        <v>1215.2</v>
      </c>
      <c r="S96" s="19">
        <v>1221.3</v>
      </c>
      <c r="T96" s="19">
        <v>1240.7</v>
      </c>
      <c r="U96" s="19">
        <v>1243.2</v>
      </c>
      <c r="V96" s="19">
        <v>1249.4000000000001</v>
      </c>
      <c r="W96" s="20">
        <v>1268</v>
      </c>
      <c r="X96" s="19">
        <v>1270.5</v>
      </c>
      <c r="Y96" s="19">
        <v>1276.9000000000001</v>
      </c>
    </row>
    <row r="97" spans="1:25">
      <c r="A97" s="39"/>
      <c r="B97" s="17" t="s">
        <v>103</v>
      </c>
      <c r="C97" s="28" t="s">
        <v>50</v>
      </c>
      <c r="D97" s="20">
        <v>1580.6</v>
      </c>
      <c r="E97" s="20">
        <v>1488</v>
      </c>
      <c r="F97" s="20">
        <v>1382.8</v>
      </c>
      <c r="G97" s="20">
        <v>1392.3</v>
      </c>
      <c r="H97" s="20">
        <v>1392.3</v>
      </c>
      <c r="I97" s="20">
        <v>1414.6</v>
      </c>
      <c r="J97" s="20">
        <v>1437.2</v>
      </c>
      <c r="K97" s="20">
        <v>1392.3</v>
      </c>
      <c r="L97" s="20">
        <v>1414.6</v>
      </c>
      <c r="M97" s="20">
        <v>1437.2</v>
      </c>
      <c r="N97" s="20">
        <v>1445.2</v>
      </c>
      <c r="O97" s="20">
        <v>1465.4</v>
      </c>
      <c r="P97" s="19">
        <v>1485.9</v>
      </c>
      <c r="Q97" s="19">
        <v>1501.6</v>
      </c>
      <c r="R97" s="19">
        <v>1522.6</v>
      </c>
      <c r="S97" s="19">
        <v>1540.9</v>
      </c>
      <c r="T97" s="19">
        <v>1521.1</v>
      </c>
      <c r="U97" s="19">
        <v>1542.4</v>
      </c>
      <c r="V97" s="20">
        <v>1564</v>
      </c>
      <c r="W97" s="19">
        <v>1540.8</v>
      </c>
      <c r="X97" s="19">
        <v>1560.9</v>
      </c>
      <c r="Y97" s="19">
        <v>1581.2</v>
      </c>
    </row>
    <row r="98" spans="1:25">
      <c r="A98" s="39"/>
      <c r="B98" s="17" t="s">
        <v>104</v>
      </c>
      <c r="C98" s="28" t="s">
        <v>50</v>
      </c>
      <c r="D98" s="20">
        <v>45.6</v>
      </c>
      <c r="E98" s="20">
        <v>19.5</v>
      </c>
      <c r="F98" s="20">
        <v>26.7</v>
      </c>
      <c r="G98" s="20">
        <v>28.9</v>
      </c>
      <c r="H98" s="20">
        <v>15.7</v>
      </c>
      <c r="I98" s="20">
        <v>16.3</v>
      </c>
      <c r="J98" s="20">
        <v>16.8</v>
      </c>
      <c r="K98" s="20">
        <v>17</v>
      </c>
      <c r="L98" s="20">
        <v>17.2</v>
      </c>
      <c r="M98" s="20">
        <v>17.399999999999999</v>
      </c>
      <c r="N98" s="20">
        <v>17.600000000000001</v>
      </c>
      <c r="O98" s="20">
        <v>17.899999999999999</v>
      </c>
      <c r="P98" s="20">
        <v>18.2</v>
      </c>
      <c r="Q98" s="20">
        <v>18.3</v>
      </c>
      <c r="R98" s="20">
        <v>18.5</v>
      </c>
      <c r="S98" s="20">
        <v>18.8</v>
      </c>
      <c r="T98" s="20">
        <v>19</v>
      </c>
      <c r="U98" s="20">
        <v>19.3</v>
      </c>
      <c r="V98" s="20">
        <v>19.600000000000001</v>
      </c>
      <c r="W98" s="20">
        <v>19.5</v>
      </c>
      <c r="X98" s="20">
        <v>19.8</v>
      </c>
      <c r="Y98" s="20">
        <v>20</v>
      </c>
    </row>
    <row r="99" spans="1:25">
      <c r="A99" s="39"/>
      <c r="B99" s="17" t="s">
        <v>105</v>
      </c>
      <c r="C99" s="28" t="s">
        <v>50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</row>
    <row r="100" spans="1:25" ht="30">
      <c r="A100" s="39"/>
      <c r="B100" s="17" t="s">
        <v>106</v>
      </c>
      <c r="C100" s="28" t="s">
        <v>50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</row>
    <row r="101" spans="1:25">
      <c r="A101" s="39"/>
      <c r="B101" s="17" t="s">
        <v>107</v>
      </c>
      <c r="C101" s="28" t="s">
        <v>50</v>
      </c>
      <c r="D101" s="20">
        <v>24.2</v>
      </c>
      <c r="E101" s="20">
        <v>16.5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</row>
    <row r="102" spans="1:25">
      <c r="A102" s="40"/>
      <c r="B102" s="17" t="s">
        <v>108</v>
      </c>
      <c r="C102" s="28" t="s">
        <v>50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</row>
    <row r="103" spans="1:25">
      <c r="A103" s="16">
        <v>45</v>
      </c>
      <c r="B103" s="29" t="s">
        <v>109</v>
      </c>
      <c r="C103" s="28" t="s">
        <v>50</v>
      </c>
      <c r="D103" s="20">
        <v>2220.8000000000002</v>
      </c>
      <c r="E103" s="20">
        <v>2805.8</v>
      </c>
      <c r="F103" s="20">
        <v>2532.6999999999998</v>
      </c>
      <c r="G103" s="20">
        <v>1778.7</v>
      </c>
      <c r="H103" s="20">
        <v>1329.7</v>
      </c>
      <c r="I103" s="20">
        <v>1350.9</v>
      </c>
      <c r="J103" s="20">
        <v>1373.9</v>
      </c>
      <c r="K103" s="20">
        <v>1360.8</v>
      </c>
      <c r="L103" s="20">
        <v>1385.3</v>
      </c>
      <c r="M103" s="20">
        <v>1407.5</v>
      </c>
      <c r="N103" s="20">
        <v>1413.9</v>
      </c>
      <c r="O103" s="20">
        <v>1436.5</v>
      </c>
      <c r="P103" s="19">
        <v>1458</v>
      </c>
      <c r="Q103" s="19">
        <v>1469</v>
      </c>
      <c r="R103" s="19">
        <v>1492.5</v>
      </c>
      <c r="S103" s="19">
        <v>1515.4</v>
      </c>
      <c r="T103" s="19">
        <v>1526.2</v>
      </c>
      <c r="U103" s="19">
        <v>1572.1</v>
      </c>
      <c r="V103" s="19">
        <v>1619</v>
      </c>
      <c r="W103" s="19">
        <v>1585.7</v>
      </c>
      <c r="X103" s="19">
        <v>1633.3</v>
      </c>
      <c r="Y103" s="19">
        <v>1682.3</v>
      </c>
    </row>
    <row r="104" spans="1:25">
      <c r="A104" s="31">
        <v>46</v>
      </c>
      <c r="B104" s="29" t="s">
        <v>110</v>
      </c>
      <c r="C104" s="28" t="s">
        <v>50</v>
      </c>
      <c r="D104" s="20">
        <v>11951.8</v>
      </c>
      <c r="E104" s="20">
        <v>52954.5</v>
      </c>
      <c r="F104" s="20">
        <v>42229.8</v>
      </c>
      <c r="G104" s="20">
        <v>37049.1</v>
      </c>
      <c r="H104" s="20">
        <v>5393</v>
      </c>
      <c r="I104" s="20">
        <v>5425.3</v>
      </c>
      <c r="J104" s="20">
        <v>5457.8</v>
      </c>
      <c r="K104" s="20">
        <v>4870.3999999999996</v>
      </c>
      <c r="L104" s="20">
        <v>4895</v>
      </c>
      <c r="M104" s="20">
        <v>4919.5</v>
      </c>
      <c r="N104" s="20">
        <v>4894.7</v>
      </c>
      <c r="O104" s="20">
        <v>4914.2</v>
      </c>
      <c r="P104" s="19">
        <v>4939.2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</row>
    <row r="105" spans="1:25" ht="56.25" customHeight="1">
      <c r="A105" s="38">
        <v>47</v>
      </c>
      <c r="B105" s="29" t="s">
        <v>111</v>
      </c>
      <c r="C105" s="28" t="s">
        <v>50</v>
      </c>
      <c r="D105" s="20">
        <v>24076</v>
      </c>
      <c r="E105" s="20">
        <v>66741.8</v>
      </c>
      <c r="F105" s="20">
        <v>56321.599999999999</v>
      </c>
      <c r="G105" s="20">
        <v>56947.199999999997</v>
      </c>
      <c r="H105" s="20">
        <v>20971.8</v>
      </c>
      <c r="I105" s="20">
        <v>21286.2</v>
      </c>
      <c r="J105" s="20">
        <v>21569.5</v>
      </c>
      <c r="K105" s="20">
        <v>21431.7</v>
      </c>
      <c r="L105" s="20">
        <v>21739.599999999999</v>
      </c>
      <c r="M105" s="20">
        <v>22012.2</v>
      </c>
      <c r="N105" s="20">
        <v>21773.3</v>
      </c>
      <c r="O105" s="20">
        <v>22087</v>
      </c>
      <c r="P105" s="20">
        <v>22400</v>
      </c>
      <c r="Q105" s="20">
        <v>22134.1</v>
      </c>
      <c r="R105" s="20">
        <v>22457</v>
      </c>
      <c r="S105" s="20">
        <v>22784</v>
      </c>
      <c r="T105" s="19">
        <v>22519.4</v>
      </c>
      <c r="U105" s="19">
        <v>22719.7</v>
      </c>
      <c r="V105" s="19">
        <v>22916.3</v>
      </c>
      <c r="W105" s="19">
        <v>22993.9</v>
      </c>
      <c r="X105" s="19">
        <v>23179.1</v>
      </c>
      <c r="Y105" s="19">
        <v>23365.9</v>
      </c>
    </row>
    <row r="106" spans="1:25" ht="19.5" customHeight="1">
      <c r="A106" s="39"/>
      <c r="B106" s="17" t="s">
        <v>112</v>
      </c>
      <c r="C106" s="28" t="s">
        <v>50</v>
      </c>
      <c r="D106" s="20">
        <v>9523.1</v>
      </c>
      <c r="E106" s="20">
        <v>11576</v>
      </c>
      <c r="F106" s="20">
        <v>11996</v>
      </c>
      <c r="G106" s="20">
        <v>14114.1</v>
      </c>
      <c r="H106" s="20">
        <v>12494.3</v>
      </c>
      <c r="I106" s="20">
        <v>12619.2</v>
      </c>
      <c r="J106" s="20">
        <v>12745.4</v>
      </c>
      <c r="K106" s="20">
        <v>12854.3</v>
      </c>
      <c r="L106" s="20">
        <v>12970</v>
      </c>
      <c r="M106" s="20">
        <v>13087</v>
      </c>
      <c r="N106" s="20">
        <v>13098.5</v>
      </c>
      <c r="O106" s="20">
        <v>13216.4</v>
      </c>
      <c r="P106" s="19">
        <v>13335.3</v>
      </c>
      <c r="Q106" s="19">
        <v>13347.4</v>
      </c>
      <c r="R106" s="19">
        <v>13467.5</v>
      </c>
      <c r="S106" s="19">
        <v>13588.7</v>
      </c>
      <c r="T106" s="19">
        <v>13601</v>
      </c>
      <c r="U106" s="19">
        <v>13723.4</v>
      </c>
      <c r="V106" s="19">
        <v>13846.9</v>
      </c>
      <c r="W106" s="19">
        <v>13859.4</v>
      </c>
      <c r="X106" s="19">
        <v>13984.1</v>
      </c>
      <c r="Y106" s="20">
        <v>14110</v>
      </c>
    </row>
    <row r="107" spans="1:25">
      <c r="A107" s="39"/>
      <c r="B107" s="17" t="s">
        <v>113</v>
      </c>
      <c r="C107" s="28" t="s">
        <v>50</v>
      </c>
      <c r="D107" s="20">
        <v>266</v>
      </c>
      <c r="E107" s="20">
        <v>282.5</v>
      </c>
      <c r="F107" s="20">
        <v>324.60000000000002</v>
      </c>
      <c r="G107" s="20">
        <v>390.5</v>
      </c>
      <c r="H107" s="20">
        <v>428.8</v>
      </c>
      <c r="I107" s="20">
        <v>435.2</v>
      </c>
      <c r="J107" s="20">
        <v>442.1</v>
      </c>
      <c r="K107" s="20">
        <v>470</v>
      </c>
      <c r="L107" s="20">
        <v>476.6</v>
      </c>
      <c r="M107" s="20">
        <v>473.3</v>
      </c>
      <c r="N107" s="20">
        <v>484.1</v>
      </c>
      <c r="O107" s="20">
        <v>498.6</v>
      </c>
      <c r="P107" s="19">
        <v>505.1</v>
      </c>
      <c r="Q107" s="19">
        <v>485.5</v>
      </c>
      <c r="R107" s="19">
        <v>500</v>
      </c>
      <c r="S107" s="19">
        <v>515.1</v>
      </c>
      <c r="T107" s="19">
        <v>487</v>
      </c>
      <c r="U107" s="19">
        <v>501.6</v>
      </c>
      <c r="V107" s="19">
        <v>516.6</v>
      </c>
      <c r="W107" s="19">
        <v>488.5</v>
      </c>
      <c r="X107" s="19">
        <v>489.9</v>
      </c>
      <c r="Y107" s="19">
        <v>491.4</v>
      </c>
    </row>
    <row r="108" spans="1:25" ht="30">
      <c r="A108" s="39"/>
      <c r="B108" s="17" t="s">
        <v>114</v>
      </c>
      <c r="C108" s="28" t="s">
        <v>50</v>
      </c>
      <c r="D108" s="20">
        <v>123.9</v>
      </c>
      <c r="E108" s="20">
        <v>695.3</v>
      </c>
      <c r="F108" s="20">
        <v>548.70000000000005</v>
      </c>
      <c r="G108" s="20">
        <v>186</v>
      </c>
      <c r="H108" s="20">
        <v>25.2</v>
      </c>
      <c r="I108" s="20">
        <v>27.5</v>
      </c>
      <c r="J108" s="20">
        <v>30.2</v>
      </c>
      <c r="K108" s="20">
        <v>25.2</v>
      </c>
      <c r="L108" s="20">
        <v>27.5</v>
      </c>
      <c r="M108" s="20">
        <v>30.2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</row>
    <row r="109" spans="1:25">
      <c r="A109" s="39"/>
      <c r="B109" s="17" t="s">
        <v>115</v>
      </c>
      <c r="C109" s="28" t="s">
        <v>50</v>
      </c>
      <c r="D109" s="20">
        <v>1484.6</v>
      </c>
      <c r="E109" s="20">
        <v>24621.599999999999</v>
      </c>
      <c r="F109" s="20">
        <v>15031.3</v>
      </c>
      <c r="G109" s="20">
        <v>15702.5</v>
      </c>
      <c r="H109" s="20">
        <v>1498.7</v>
      </c>
      <c r="I109" s="20">
        <v>1509.2</v>
      </c>
      <c r="J109" s="20">
        <v>1521.3</v>
      </c>
      <c r="K109" s="20">
        <v>1508.8</v>
      </c>
      <c r="L109" s="20">
        <v>1520.9</v>
      </c>
      <c r="M109" s="20">
        <v>1535</v>
      </c>
      <c r="N109" s="20">
        <v>1546.5</v>
      </c>
      <c r="O109" s="20">
        <v>1557.3</v>
      </c>
      <c r="P109" s="19">
        <v>1568.2</v>
      </c>
      <c r="Q109" s="19">
        <v>1585.2</v>
      </c>
      <c r="R109" s="19">
        <v>1600.3</v>
      </c>
      <c r="S109" s="20">
        <v>1611.5</v>
      </c>
      <c r="T109" s="19">
        <v>1624.8</v>
      </c>
      <c r="U109" s="20">
        <v>1628</v>
      </c>
      <c r="V109" s="19">
        <v>1631.3</v>
      </c>
      <c r="W109" s="19">
        <v>1657.3</v>
      </c>
      <c r="X109" s="19">
        <v>1660.6</v>
      </c>
      <c r="Y109" s="19">
        <v>1663.9</v>
      </c>
    </row>
    <row r="110" spans="1:25">
      <c r="A110" s="39"/>
      <c r="B110" s="17" t="s">
        <v>116</v>
      </c>
      <c r="C110" s="28" t="s">
        <v>50</v>
      </c>
      <c r="D110" s="20">
        <v>6110.3</v>
      </c>
      <c r="E110" s="20">
        <v>20955.099999999999</v>
      </c>
      <c r="F110" s="20">
        <v>21868.3</v>
      </c>
      <c r="G110" s="20">
        <v>16728</v>
      </c>
      <c r="H110" s="20">
        <v>830</v>
      </c>
      <c r="I110" s="20">
        <v>891.4</v>
      </c>
      <c r="J110" s="20">
        <v>921.7</v>
      </c>
      <c r="K110" s="20">
        <v>830</v>
      </c>
      <c r="L110" s="20">
        <v>891.4</v>
      </c>
      <c r="M110" s="20">
        <v>921.7</v>
      </c>
      <c r="N110" s="20">
        <v>854.9</v>
      </c>
      <c r="O110" s="20">
        <v>914.7</v>
      </c>
      <c r="P110" s="19">
        <v>978.7</v>
      </c>
      <c r="Q110" s="19">
        <v>880.5</v>
      </c>
      <c r="R110" s="19">
        <v>942.1</v>
      </c>
      <c r="S110" s="19">
        <v>1008</v>
      </c>
      <c r="T110" s="20">
        <v>924.5</v>
      </c>
      <c r="U110" s="19">
        <v>930.9</v>
      </c>
      <c r="V110" s="19">
        <v>937.5</v>
      </c>
      <c r="W110" s="19">
        <v>989.2</v>
      </c>
      <c r="X110" s="19">
        <v>996.1</v>
      </c>
      <c r="Y110" s="19">
        <v>1003.1</v>
      </c>
    </row>
    <row r="111" spans="1:25">
      <c r="A111" s="39"/>
      <c r="B111" s="17" t="s">
        <v>117</v>
      </c>
      <c r="C111" s="28" t="s">
        <v>50</v>
      </c>
      <c r="D111" s="20">
        <v>0</v>
      </c>
      <c r="E111" s="20">
        <v>1173.0999999999999</v>
      </c>
      <c r="F111" s="20">
        <v>415.9</v>
      </c>
      <c r="G111" s="20">
        <v>1000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</row>
    <row r="112" spans="1:25">
      <c r="A112" s="39"/>
      <c r="B112" s="17" t="s">
        <v>118</v>
      </c>
      <c r="C112" s="28" t="s">
        <v>50</v>
      </c>
      <c r="D112" s="20">
        <v>11.1</v>
      </c>
      <c r="E112" s="20">
        <v>0</v>
      </c>
      <c r="F112" s="20">
        <v>0</v>
      </c>
      <c r="G112" s="20">
        <v>5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</row>
    <row r="113" spans="1:25">
      <c r="A113" s="39"/>
      <c r="B113" s="17" t="s">
        <v>119</v>
      </c>
      <c r="C113" s="28" t="s">
        <v>50</v>
      </c>
      <c r="D113" s="20">
        <v>6307.4</v>
      </c>
      <c r="E113" s="20">
        <v>7202</v>
      </c>
      <c r="F113" s="20">
        <v>5934.1</v>
      </c>
      <c r="G113" s="20">
        <v>8558.1</v>
      </c>
      <c r="H113" s="20">
        <v>5684.8</v>
      </c>
      <c r="I113" s="20">
        <v>5792.8</v>
      </c>
      <c r="J113" s="20">
        <v>5897.1</v>
      </c>
      <c r="K113" s="20">
        <v>5733.4</v>
      </c>
      <c r="L113" s="20">
        <v>5842.3</v>
      </c>
      <c r="M113" s="20">
        <v>5953.3</v>
      </c>
      <c r="N113" s="20">
        <v>5779.3</v>
      </c>
      <c r="O113" s="20">
        <v>5889.1</v>
      </c>
      <c r="P113" s="19">
        <v>6001</v>
      </c>
      <c r="Q113" s="19">
        <v>5825.5</v>
      </c>
      <c r="R113" s="19">
        <v>5936.2</v>
      </c>
      <c r="S113" s="19">
        <v>6049</v>
      </c>
      <c r="T113" s="19">
        <v>5872.1</v>
      </c>
      <c r="U113" s="19">
        <v>5924.9</v>
      </c>
      <c r="V113" s="19">
        <v>5972.3</v>
      </c>
      <c r="W113" s="19">
        <v>5989.5</v>
      </c>
      <c r="X113" s="19">
        <v>6037.5</v>
      </c>
      <c r="Y113" s="19">
        <v>6085.8</v>
      </c>
    </row>
    <row r="114" spans="1:25">
      <c r="A114" s="39"/>
      <c r="B114" s="17" t="s">
        <v>120</v>
      </c>
      <c r="C114" s="28" t="s">
        <v>50</v>
      </c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</row>
    <row r="115" spans="1:25">
      <c r="A115" s="39"/>
      <c r="B115" s="17" t="s">
        <v>121</v>
      </c>
      <c r="C115" s="28" t="s">
        <v>50</v>
      </c>
      <c r="D115" s="20">
        <v>244.6</v>
      </c>
      <c r="E115" s="20">
        <v>226.2</v>
      </c>
      <c r="F115" s="20">
        <v>202.7</v>
      </c>
      <c r="G115" s="20">
        <v>260</v>
      </c>
      <c r="H115" s="20">
        <v>10</v>
      </c>
      <c r="I115" s="27">
        <v>10.85</v>
      </c>
      <c r="J115" s="20">
        <v>11.7</v>
      </c>
      <c r="K115" s="20">
        <v>10</v>
      </c>
      <c r="L115" s="27">
        <v>10.85</v>
      </c>
      <c r="M115" s="20">
        <v>11.7</v>
      </c>
      <c r="N115" s="20">
        <v>10</v>
      </c>
      <c r="O115" s="27">
        <v>10.85</v>
      </c>
      <c r="P115" s="20">
        <v>11.7</v>
      </c>
      <c r="Q115" s="20">
        <v>10</v>
      </c>
      <c r="R115" s="27">
        <v>10.85</v>
      </c>
      <c r="S115" s="20">
        <v>11.7</v>
      </c>
      <c r="T115" s="20">
        <v>10</v>
      </c>
      <c r="U115" s="27">
        <v>10.85</v>
      </c>
      <c r="V115" s="20">
        <v>11.7</v>
      </c>
      <c r="W115" s="20">
        <v>10</v>
      </c>
      <c r="X115" s="27">
        <v>10.85</v>
      </c>
      <c r="Y115" s="20">
        <v>11.7</v>
      </c>
    </row>
    <row r="116" spans="1:25">
      <c r="A116" s="39"/>
      <c r="B116" s="17" t="s">
        <v>122</v>
      </c>
      <c r="C116" s="28" t="s">
        <v>50</v>
      </c>
      <c r="D116" s="20">
        <v>5</v>
      </c>
      <c r="E116" s="20">
        <v>10</v>
      </c>
      <c r="F116" s="20">
        <v>0</v>
      </c>
      <c r="G116" s="20">
        <v>3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</row>
    <row r="117" spans="1:25">
      <c r="A117" s="39"/>
      <c r="B117" s="17" t="s">
        <v>123</v>
      </c>
      <c r="C117" s="28" t="s">
        <v>50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</row>
    <row r="118" spans="1:25" ht="18.75" customHeight="1">
      <c r="A118" s="40"/>
      <c r="B118" s="17" t="s">
        <v>124</v>
      </c>
      <c r="C118" s="28" t="s">
        <v>50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</row>
    <row r="119" spans="1:25" ht="52.5" customHeight="1">
      <c r="A119" s="16">
        <v>48</v>
      </c>
      <c r="B119" s="29" t="s">
        <v>125</v>
      </c>
      <c r="C119" s="28" t="s">
        <v>50</v>
      </c>
      <c r="D119" s="20">
        <v>520.6</v>
      </c>
      <c r="E119" s="20">
        <v>558</v>
      </c>
      <c r="F119" s="20">
        <v>-554.1</v>
      </c>
      <c r="G119" s="20">
        <v>-5837.9</v>
      </c>
      <c r="H119" s="20">
        <v>-1498.5</v>
      </c>
      <c r="I119" s="20">
        <v>-1516.4</v>
      </c>
      <c r="J119" s="20">
        <v>-1496.1</v>
      </c>
      <c r="K119" s="20">
        <v>-2029.3</v>
      </c>
      <c r="L119" s="20">
        <v>-2073</v>
      </c>
      <c r="M119" s="20">
        <v>-2059</v>
      </c>
      <c r="N119" s="20">
        <v>-1720.7</v>
      </c>
      <c r="O119" s="20">
        <v>-1670.8</v>
      </c>
      <c r="P119" s="19">
        <v>-1684.9</v>
      </c>
      <c r="Q119" s="19">
        <v>-6443.9</v>
      </c>
      <c r="R119" s="19">
        <v>-6449.7</v>
      </c>
      <c r="S119" s="19">
        <v>-6536.5</v>
      </c>
      <c r="T119" s="19">
        <v>-6314.4</v>
      </c>
      <c r="U119" s="19">
        <v>-6166</v>
      </c>
      <c r="V119" s="19">
        <v>-6002.1</v>
      </c>
      <c r="W119" s="19">
        <v>-6384.5</v>
      </c>
      <c r="X119" s="19">
        <v>-6106.3</v>
      </c>
      <c r="Y119" s="20">
        <v>-5922</v>
      </c>
    </row>
    <row r="120" spans="1:25" ht="36" customHeight="1">
      <c r="A120" s="16">
        <v>49</v>
      </c>
      <c r="B120" s="29" t="s">
        <v>126</v>
      </c>
      <c r="C120" s="28" t="s">
        <v>50</v>
      </c>
      <c r="D120" s="20">
        <v>0</v>
      </c>
      <c r="E120" s="20">
        <v>0</v>
      </c>
      <c r="F120" s="20"/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</row>
    <row r="122" spans="1:25">
      <c r="A122" s="41" t="s">
        <v>127</v>
      </c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</row>
  </sheetData>
  <mergeCells count="59">
    <mergeCell ref="A9:B9"/>
    <mergeCell ref="A10:A11"/>
    <mergeCell ref="B10:B11"/>
    <mergeCell ref="B1:O1"/>
    <mergeCell ref="B2:O2"/>
    <mergeCell ref="B3:O3"/>
    <mergeCell ref="A5:A8"/>
    <mergeCell ref="B5:B8"/>
    <mergeCell ref="C5:C8"/>
    <mergeCell ref="D6:D8"/>
    <mergeCell ref="E6:E8"/>
    <mergeCell ref="G6:G8"/>
    <mergeCell ref="A12:A13"/>
    <mergeCell ref="B12:B13"/>
    <mergeCell ref="A15:A16"/>
    <mergeCell ref="B15:B16"/>
    <mergeCell ref="A18:A19"/>
    <mergeCell ref="B18:B19"/>
    <mergeCell ref="A51:A52"/>
    <mergeCell ref="B51:B52"/>
    <mergeCell ref="A21:A22"/>
    <mergeCell ref="B21:B22"/>
    <mergeCell ref="A24:B24"/>
    <mergeCell ref="A25:A26"/>
    <mergeCell ref="B25:B26"/>
    <mergeCell ref="A39:B39"/>
    <mergeCell ref="A43:A44"/>
    <mergeCell ref="B43:B44"/>
    <mergeCell ref="A45:B45"/>
    <mergeCell ref="A48:A49"/>
    <mergeCell ref="B48:B49"/>
    <mergeCell ref="B69:B70"/>
    <mergeCell ref="A53:B53"/>
    <mergeCell ref="A54:A55"/>
    <mergeCell ref="B54:B55"/>
    <mergeCell ref="A57:A58"/>
    <mergeCell ref="B57:B58"/>
    <mergeCell ref="A59:B59"/>
    <mergeCell ref="A105:A118"/>
    <mergeCell ref="A122:O122"/>
    <mergeCell ref="H6:J6"/>
    <mergeCell ref="K6:M6"/>
    <mergeCell ref="N6:P6"/>
    <mergeCell ref="A72:A73"/>
    <mergeCell ref="B72:B73"/>
    <mergeCell ref="A74:B74"/>
    <mergeCell ref="A78:A89"/>
    <mergeCell ref="A90:B90"/>
    <mergeCell ref="A93:A102"/>
    <mergeCell ref="A60:A70"/>
    <mergeCell ref="B60:B61"/>
    <mergeCell ref="B63:B64"/>
    <mergeCell ref="B65:B66"/>
    <mergeCell ref="B67:B68"/>
    <mergeCell ref="Q6:S6"/>
    <mergeCell ref="T6:V6"/>
    <mergeCell ref="W6:Y6"/>
    <mergeCell ref="H5:Y5"/>
    <mergeCell ref="F6:F8"/>
  </mergeCells>
  <pageMargins left="0.39370078740157483" right="0" top="0.19685039370078741" bottom="0.19685039370078741" header="0" footer="0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Демьяново</vt:lpstr>
      <vt:lpstr>Демьяново!Заголовки_для_печати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2024-10-29T06:48:10Z</cp:lastPrinted>
  <dcterms:created xsi:type="dcterms:W3CDTF">2022-05-13T11:45:10Z</dcterms:created>
  <dcterms:modified xsi:type="dcterms:W3CDTF">2024-10-29T06:48:50Z</dcterms:modified>
</cp:coreProperties>
</file>