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" i="1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D7"/>
  <c r="D13"/>
  <c r="D10"/>
  <c r="D9"/>
  <c r="G8"/>
  <c r="E4"/>
  <c r="E13"/>
  <c r="F13"/>
  <c r="F4" s="1"/>
  <c r="G13"/>
  <c r="G4" s="1"/>
  <c r="G5" s="1"/>
  <c r="H13"/>
  <c r="H4" s="1"/>
  <c r="I13"/>
  <c r="I4" s="1"/>
  <c r="J13"/>
  <c r="J4" s="1"/>
  <c r="K13"/>
  <c r="K4" s="1"/>
  <c r="L13"/>
  <c r="L4" s="1"/>
  <c r="M13"/>
  <c r="M4" s="1"/>
  <c r="N13"/>
  <c r="N4" s="1"/>
  <c r="O13"/>
  <c r="O4" s="1"/>
  <c r="P13"/>
  <c r="P4" s="1"/>
  <c r="Q13"/>
  <c r="Q4" s="1"/>
  <c r="R13"/>
  <c r="R4" s="1"/>
  <c r="R5" s="1"/>
  <c r="S13"/>
  <c r="S4" s="1"/>
  <c r="T13"/>
  <c r="T4" s="1"/>
  <c r="U13"/>
  <c r="U4" s="1"/>
  <c r="V13"/>
  <c r="V4" s="1"/>
  <c r="W13"/>
  <c r="W4" s="1"/>
  <c r="X13"/>
  <c r="X4" s="1"/>
  <c r="Y13"/>
  <c r="Y4" s="1"/>
  <c r="D4"/>
  <c r="V5" l="1"/>
  <c r="Y6"/>
  <c r="X6"/>
  <c r="W6"/>
  <c r="V6"/>
  <c r="U6"/>
  <c r="T6"/>
  <c r="S6"/>
  <c r="P6"/>
  <c r="R6"/>
  <c r="Q6"/>
  <c r="O6"/>
  <c r="N6"/>
  <c r="M6"/>
  <c r="L6"/>
  <c r="K6"/>
  <c r="J6"/>
  <c r="I6"/>
  <c r="H6"/>
  <c r="E6"/>
  <c r="G6"/>
  <c r="F6"/>
  <c r="F5"/>
  <c r="H5"/>
  <c r="I5"/>
  <c r="J5"/>
  <c r="K5"/>
  <c r="L5"/>
  <c r="M5"/>
  <c r="N5"/>
  <c r="O5"/>
  <c r="P5"/>
  <c r="Q5"/>
  <c r="S5"/>
  <c r="T5"/>
  <c r="U5"/>
  <c r="W5"/>
  <c r="X5"/>
  <c r="Y5"/>
</calcChain>
</file>

<file path=xl/sharedStrings.xml><?xml version="1.0" encoding="utf-8"?>
<sst xmlns="http://schemas.openxmlformats.org/spreadsheetml/2006/main" count="77" uniqueCount="50">
  <si>
    <t>Инвестиции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</si>
  <si>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</si>
  <si>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</si>
  <si>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</si>
  <si>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</si>
  <si>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</si>
  <si>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</si>
  <si>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</si>
  <si>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</si>
  <si>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</si>
  <si>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</si>
  <si>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</si>
  <si>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</si>
  <si>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</si>
  <si>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</si>
  <si>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</si>
  <si>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</si>
  <si>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</si>
  <si>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Инвестиции в основной капитал за счет всех источников финансирования</t>
  </si>
  <si>
    <t>тыс руб</t>
  </si>
  <si>
    <t/>
  </si>
  <si>
    <t>2</t>
  </si>
  <si>
    <t>Индекс физического объема инвестиций в основной капитал, % к предыдущему году в сопоставимых ценах</t>
  </si>
  <si>
    <t>%</t>
  </si>
  <si>
    <t>3</t>
  </si>
  <si>
    <t>Темп роста инвестиций в основной капитал, % к предыдущему году</t>
  </si>
  <si>
    <t>4</t>
  </si>
  <si>
    <t>Инвестиции в основной капитал по источникам финансирования:</t>
  </si>
  <si>
    <t>4.1</t>
  </si>
  <si>
    <t>Собственные средства</t>
  </si>
  <si>
    <t>4.2</t>
  </si>
  <si>
    <t>Привлеченные средства, из них:</t>
  </si>
  <si>
    <t>4.2.1</t>
  </si>
  <si>
    <t>кредиты банков, в том числе:</t>
  </si>
  <si>
    <t>4.2.1.1</t>
  </si>
  <si>
    <t xml:space="preserve">кредиты иностранных банков </t>
  </si>
  <si>
    <t>4.3</t>
  </si>
  <si>
    <t>Заемные средства других организаций</t>
  </si>
  <si>
    <t>4.4</t>
  </si>
  <si>
    <t>Бюджетные средства, в том числе:</t>
  </si>
  <si>
    <t>4.4.1</t>
  </si>
  <si>
    <t>из федерального бюджета</t>
  </si>
  <si>
    <t>4.4.2</t>
  </si>
  <si>
    <t>из областного бюджета</t>
  </si>
  <si>
    <t>4.4.3</t>
  </si>
  <si>
    <t>из бюджета муниципального образования</t>
  </si>
  <si>
    <t>4.5</t>
  </si>
  <si>
    <t>Средства внебюджетных фондов</t>
  </si>
  <si>
    <t>4.6</t>
  </si>
  <si>
    <t>Прочие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</si>
</sst>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.5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6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0" borderId="1" xfId="1" applyBorder="1" applyAlignment="1" applyProtection="1">
      <alignment horizontal="right" vertical="center" wrapText="1"/>
      <protection locked="0"/>
    </xf>
    <xf numFmtId="0" fontId="2" fillId="0" borderId="0" xfId="1" applyFont="1"/>
    <xf numFmtId="0" fontId="2" fillId="2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1" fillId="0" borderId="1" xfId="1" applyNumberFormat="1" applyBorder="1" applyAlignment="1" applyProtection="1">
      <alignment horizontal="right" vertical="center" wrapText="1"/>
      <protection locked="0"/>
    </xf>
    <xf numFmtId="0" fontId="1" fillId="2" borderId="1" xfId="1" applyFill="1" applyBorder="1" applyAlignment="1">
      <alignment vertical="center" wrapText="1"/>
    </xf>
    <xf numFmtId="0" fontId="0" fillId="0" borderId="0" xfId="0" applyBorder="1"/>
    <xf numFmtId="0" fontId="2" fillId="2" borderId="0" xfId="1" applyFont="1" applyFill="1" applyBorder="1" applyAlignment="1">
      <alignment horizontal="right" wrapText="1"/>
    </xf>
    <xf numFmtId="0" fontId="2" fillId="2" borderId="0" xfId="1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0"/>
  <sheetViews>
    <sheetView tabSelected="1" workbookViewId="0">
      <selection activeCell="H10" sqref="H10"/>
    </sheetView>
  </sheetViews>
  <sheetFormatPr defaultRowHeight="15"/>
  <cols>
    <col min="1" max="1" width="3.42578125" customWidth="1"/>
    <col min="2" max="2" width="38.5703125" customWidth="1"/>
    <col min="3" max="3" width="4.7109375" customWidth="1"/>
    <col min="4" max="7" width="7.42578125" customWidth="1"/>
    <col min="8" max="25" width="8.85546875" customWidth="1"/>
  </cols>
  <sheetData>
    <row r="1" spans="1:25">
      <c r="A1" s="3" t="s">
        <v>0</v>
      </c>
      <c r="B1" s="3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15" t="s">
        <v>1</v>
      </c>
      <c r="B2" s="15" t="s">
        <v>2</v>
      </c>
      <c r="C2" s="15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/>
      <c r="J2" s="14"/>
      <c r="K2" s="14" t="s">
        <v>9</v>
      </c>
      <c r="L2" s="14"/>
      <c r="M2" s="14"/>
      <c r="N2" s="14" t="s">
        <v>10</v>
      </c>
      <c r="O2" s="14"/>
      <c r="P2" s="14"/>
      <c r="Q2" s="14" t="s">
        <v>11</v>
      </c>
      <c r="R2" s="14"/>
      <c r="S2" s="14"/>
      <c r="T2" s="14" t="s">
        <v>12</v>
      </c>
      <c r="U2" s="14"/>
      <c r="V2" s="14"/>
      <c r="W2" s="14" t="s">
        <v>13</v>
      </c>
      <c r="X2" s="14"/>
      <c r="Y2" s="14"/>
    </row>
    <row r="3" spans="1:25" ht="25.5">
      <c r="A3" s="15"/>
      <c r="B3" s="15"/>
      <c r="C3" s="15"/>
      <c r="D3" s="14"/>
      <c r="E3" s="14"/>
      <c r="F3" s="14"/>
      <c r="G3" s="14"/>
      <c r="H3" s="5" t="s">
        <v>14</v>
      </c>
      <c r="I3" s="5" t="s">
        <v>15</v>
      </c>
      <c r="J3" s="5" t="s">
        <v>16</v>
      </c>
      <c r="K3" s="5" t="s">
        <v>14</v>
      </c>
      <c r="L3" s="5" t="s">
        <v>15</v>
      </c>
      <c r="M3" s="5" t="s">
        <v>16</v>
      </c>
      <c r="N3" s="5" t="s">
        <v>14</v>
      </c>
      <c r="O3" s="5" t="s">
        <v>15</v>
      </c>
      <c r="P3" s="5" t="s">
        <v>16</v>
      </c>
      <c r="Q3" s="5" t="s">
        <v>14</v>
      </c>
      <c r="R3" s="5" t="s">
        <v>15</v>
      </c>
      <c r="S3" s="5" t="s">
        <v>16</v>
      </c>
      <c r="T3" s="5" t="s">
        <v>14</v>
      </c>
      <c r="U3" s="5" t="s">
        <v>15</v>
      </c>
      <c r="V3" s="5" t="s">
        <v>16</v>
      </c>
      <c r="W3" s="5" t="s">
        <v>14</v>
      </c>
      <c r="X3" s="5" t="s">
        <v>15</v>
      </c>
      <c r="Y3" s="5" t="s">
        <v>16</v>
      </c>
    </row>
    <row r="4" spans="1:25" ht="27.75" customHeight="1">
      <c r="A4" s="4" t="s">
        <v>17</v>
      </c>
      <c r="B4" s="4" t="s">
        <v>18</v>
      </c>
      <c r="C4" s="6" t="s">
        <v>19</v>
      </c>
      <c r="D4" s="2">
        <f>D7</f>
        <v>49761</v>
      </c>
      <c r="E4" s="2">
        <f>E7</f>
        <v>44942</v>
      </c>
      <c r="F4" s="2">
        <f t="shared" ref="F4:Y4" si="0">F7</f>
        <v>35517</v>
      </c>
      <c r="G4" s="2">
        <f t="shared" si="0"/>
        <v>53251</v>
      </c>
      <c r="H4" s="2">
        <f t="shared" si="0"/>
        <v>44083</v>
      </c>
      <c r="I4" s="2">
        <f t="shared" si="0"/>
        <v>45640</v>
      </c>
      <c r="J4" s="2">
        <f t="shared" si="0"/>
        <v>46903</v>
      </c>
      <c r="K4" s="2">
        <f t="shared" si="0"/>
        <v>45731</v>
      </c>
      <c r="L4" s="2">
        <f t="shared" si="0"/>
        <v>47956</v>
      </c>
      <c r="M4" s="2">
        <f t="shared" si="0"/>
        <v>49646</v>
      </c>
      <c r="N4" s="2">
        <f t="shared" si="0"/>
        <v>48566</v>
      </c>
      <c r="O4" s="2">
        <f t="shared" si="0"/>
        <v>52180</v>
      </c>
      <c r="P4" s="2">
        <f t="shared" si="0"/>
        <v>54739</v>
      </c>
      <c r="Q4" s="2">
        <f t="shared" si="0"/>
        <v>53718</v>
      </c>
      <c r="R4" s="2">
        <f t="shared" si="0"/>
        <v>56482</v>
      </c>
      <c r="S4" s="2">
        <f t="shared" si="0"/>
        <v>58804</v>
      </c>
      <c r="T4" s="2">
        <f t="shared" si="0"/>
        <v>59237</v>
      </c>
      <c r="U4" s="2">
        <f t="shared" si="0"/>
        <v>62405</v>
      </c>
      <c r="V4" s="2">
        <f t="shared" si="0"/>
        <v>65605</v>
      </c>
      <c r="W4" s="2">
        <f t="shared" si="0"/>
        <v>66371</v>
      </c>
      <c r="X4" s="2">
        <f t="shared" si="0"/>
        <v>68803</v>
      </c>
      <c r="Y4" s="2">
        <f t="shared" si="0"/>
        <v>71283</v>
      </c>
    </row>
    <row r="5" spans="1:25" ht="41.25" customHeight="1">
      <c r="A5" s="4" t="s">
        <v>21</v>
      </c>
      <c r="B5" s="4" t="s">
        <v>22</v>
      </c>
      <c r="C5" s="6" t="s">
        <v>23</v>
      </c>
      <c r="D5" s="2">
        <v>126.1</v>
      </c>
      <c r="E5" s="8">
        <f>E4/D4%/106.7%</f>
        <v>84.644525857026764</v>
      </c>
      <c r="F5" s="8">
        <f>F4/E4%/106.2%</f>
        <v>74.414807585017911</v>
      </c>
      <c r="G5" s="8">
        <f>G4/F4%/106%</f>
        <v>141.44435749874759</v>
      </c>
      <c r="H5" s="8">
        <f>H4/G4%/105.8%</f>
        <v>78.245200290708709</v>
      </c>
      <c r="I5" s="8">
        <f>I4/G4%/105.5%</f>
        <v>81.239157024485934</v>
      </c>
      <c r="J5" s="8">
        <f>J4/G4%/105.2%</f>
        <v>83.725377477336153</v>
      </c>
      <c r="K5" s="8">
        <f>K4/H4%/105.7%</f>
        <v>98.144184066991045</v>
      </c>
      <c r="L5" s="8">
        <f>L4/I4%/105.4%</f>
        <v>99.691172728739232</v>
      </c>
      <c r="M5" s="8">
        <f>M4/J4%/105.1%</f>
        <v>100.7119314792095</v>
      </c>
      <c r="N5" s="8">
        <f>N4/K4%/105.6%</f>
        <v>100.56751504019222</v>
      </c>
      <c r="O5" s="8">
        <f>O4/L4%/105.3%</f>
        <v>103.33150433798251</v>
      </c>
      <c r="P5" s="8">
        <f>P4/M4%/105%</f>
        <v>105.0082201030918</v>
      </c>
      <c r="Q5" s="8">
        <f>Q4/N4%/105.4%</f>
        <v>104.94140839739124</v>
      </c>
      <c r="R5" s="8">
        <f>R4/O4%/105.1%</f>
        <v>102.9919487509204</v>
      </c>
      <c r="S5" s="8">
        <f>S4/P4%/104.8%</f>
        <v>102.50586788743084</v>
      </c>
      <c r="T5" s="8">
        <f>T4/Q4%/105.2%</f>
        <v>104.82321635432581</v>
      </c>
      <c r="U5" s="8">
        <f>U4/R4%/104.9%</f>
        <v>105.32557357584986</v>
      </c>
      <c r="V5" s="8">
        <f>V4/S4%/104.6%</f>
        <v>106.6592158309752</v>
      </c>
      <c r="W5" s="8">
        <f>W4/T4%/105%</f>
        <v>106.70776067403175</v>
      </c>
      <c r="X5" s="8">
        <f>X4/U4%/104.7%</f>
        <v>105.30313622073271</v>
      </c>
      <c r="Y5" s="8">
        <f>Y4/V4%/104.4%</f>
        <v>104.0755058794054</v>
      </c>
    </row>
    <row r="6" spans="1:25" ht="28.5" customHeight="1">
      <c r="A6" s="4" t="s">
        <v>24</v>
      </c>
      <c r="B6" s="4" t="s">
        <v>25</v>
      </c>
      <c r="C6" s="6" t="s">
        <v>23</v>
      </c>
      <c r="D6" s="2">
        <v>131.6</v>
      </c>
      <c r="E6" s="8">
        <f>E4/D4%</f>
        <v>90.315709089447552</v>
      </c>
      <c r="F6" s="8">
        <f t="shared" ref="F6:H6" si="1">F4/E4%</f>
        <v>79.02852565528903</v>
      </c>
      <c r="G6" s="8">
        <f t="shared" si="1"/>
        <v>149.93101894867246</v>
      </c>
      <c r="H6" s="8">
        <f t="shared" si="1"/>
        <v>82.783421907569817</v>
      </c>
      <c r="I6" s="8">
        <f>I4/G4%</f>
        <v>85.707310660832661</v>
      </c>
      <c r="J6" s="8">
        <f t="shared" ref="J6:Y6" si="2">J4/G4%</f>
        <v>88.079097106157633</v>
      </c>
      <c r="K6" s="8">
        <f t="shared" si="2"/>
        <v>103.73840255880953</v>
      </c>
      <c r="L6" s="8">
        <f t="shared" si="2"/>
        <v>105.07449605609115</v>
      </c>
      <c r="M6" s="8">
        <f t="shared" si="2"/>
        <v>105.84823998464917</v>
      </c>
      <c r="N6" s="8">
        <f t="shared" si="2"/>
        <v>106.19929588244298</v>
      </c>
      <c r="O6" s="8">
        <f t="shared" si="2"/>
        <v>108.80807406789557</v>
      </c>
      <c r="P6" s="8">
        <f t="shared" si="2"/>
        <v>110.25863110824639</v>
      </c>
      <c r="Q6" s="8">
        <f t="shared" si="2"/>
        <v>110.60824445085038</v>
      </c>
      <c r="R6" s="8">
        <f t="shared" si="2"/>
        <v>108.24453813721733</v>
      </c>
      <c r="S6" s="8">
        <f t="shared" si="2"/>
        <v>107.42614954602752</v>
      </c>
      <c r="T6" s="8">
        <f t="shared" si="2"/>
        <v>110.27402360475075</v>
      </c>
      <c r="U6" s="8">
        <f t="shared" si="2"/>
        <v>110.48652668106652</v>
      </c>
      <c r="V6" s="8">
        <f t="shared" si="2"/>
        <v>111.56553975920006</v>
      </c>
      <c r="W6" s="8">
        <f t="shared" si="2"/>
        <v>112.04314870773334</v>
      </c>
      <c r="X6" s="8">
        <f t="shared" si="2"/>
        <v>110.25238362310714</v>
      </c>
      <c r="Y6" s="8">
        <f t="shared" si="2"/>
        <v>108.65482813809923</v>
      </c>
    </row>
    <row r="7" spans="1:25" ht="29.25" customHeight="1">
      <c r="A7" s="4" t="s">
        <v>26</v>
      </c>
      <c r="B7" s="4" t="s">
        <v>27</v>
      </c>
      <c r="C7" s="6" t="s">
        <v>20</v>
      </c>
      <c r="D7" s="9">
        <f>D8+D9</f>
        <v>49761</v>
      </c>
      <c r="E7" s="9">
        <f t="shared" ref="E7:Y7" si="3">E8+E9</f>
        <v>44942</v>
      </c>
      <c r="F7" s="9">
        <f t="shared" si="3"/>
        <v>35517</v>
      </c>
      <c r="G7" s="9">
        <f t="shared" si="3"/>
        <v>53251</v>
      </c>
      <c r="H7" s="9">
        <f t="shared" si="3"/>
        <v>44083</v>
      </c>
      <c r="I7" s="9">
        <f t="shared" si="3"/>
        <v>45640</v>
      </c>
      <c r="J7" s="9">
        <f t="shared" si="3"/>
        <v>46903</v>
      </c>
      <c r="K7" s="9">
        <f t="shared" si="3"/>
        <v>45731</v>
      </c>
      <c r="L7" s="9">
        <f t="shared" si="3"/>
        <v>47956</v>
      </c>
      <c r="M7" s="9">
        <f t="shared" si="3"/>
        <v>49646</v>
      </c>
      <c r="N7" s="9">
        <f t="shared" si="3"/>
        <v>48566</v>
      </c>
      <c r="O7" s="9">
        <f t="shared" si="3"/>
        <v>52180</v>
      </c>
      <c r="P7" s="9">
        <f t="shared" si="3"/>
        <v>54739</v>
      </c>
      <c r="Q7" s="9">
        <f t="shared" si="3"/>
        <v>53718</v>
      </c>
      <c r="R7" s="9">
        <f t="shared" si="3"/>
        <v>56482</v>
      </c>
      <c r="S7" s="9">
        <f t="shared" si="3"/>
        <v>58804</v>
      </c>
      <c r="T7" s="9">
        <f t="shared" si="3"/>
        <v>59237</v>
      </c>
      <c r="U7" s="9">
        <f t="shared" si="3"/>
        <v>62405</v>
      </c>
      <c r="V7" s="9">
        <f t="shared" si="3"/>
        <v>65605</v>
      </c>
      <c r="W7" s="9">
        <f t="shared" si="3"/>
        <v>66371</v>
      </c>
      <c r="X7" s="9">
        <f t="shared" si="3"/>
        <v>68803</v>
      </c>
      <c r="Y7" s="9">
        <f t="shared" si="3"/>
        <v>71283</v>
      </c>
    </row>
    <row r="8" spans="1:25" ht="15" customHeight="1">
      <c r="A8" s="4" t="s">
        <v>28</v>
      </c>
      <c r="B8" s="4" t="s">
        <v>29</v>
      </c>
      <c r="C8" s="7" t="s">
        <v>19</v>
      </c>
      <c r="D8" s="2">
        <v>18549</v>
      </c>
      <c r="E8" s="2">
        <v>11736</v>
      </c>
      <c r="F8" s="2">
        <v>3942</v>
      </c>
      <c r="G8" s="2">
        <f>11176+9300</f>
        <v>20476</v>
      </c>
      <c r="H8" s="2">
        <v>10932</v>
      </c>
      <c r="I8" s="2">
        <v>11738</v>
      </c>
      <c r="J8" s="2">
        <v>12246</v>
      </c>
      <c r="K8" s="2">
        <v>11210</v>
      </c>
      <c r="L8" s="2">
        <v>12398</v>
      </c>
      <c r="M8" s="2">
        <v>13043</v>
      </c>
      <c r="N8" s="2">
        <v>11849</v>
      </c>
      <c r="O8" s="2">
        <v>13635</v>
      </c>
      <c r="P8" s="2">
        <v>14324</v>
      </c>
      <c r="Q8" s="2">
        <v>13156</v>
      </c>
      <c r="R8" s="2">
        <v>14400</v>
      </c>
      <c r="S8" s="2">
        <v>15650</v>
      </c>
      <c r="T8" s="2">
        <v>14403</v>
      </c>
      <c r="U8" s="2">
        <v>16036</v>
      </c>
      <c r="V8" s="2">
        <v>17018</v>
      </c>
      <c r="W8" s="2">
        <v>16621</v>
      </c>
      <c r="X8" s="2">
        <v>17780</v>
      </c>
      <c r="Y8" s="2">
        <v>18980</v>
      </c>
    </row>
    <row r="9" spans="1:25" ht="15" customHeight="1">
      <c r="A9" s="4" t="s">
        <v>30</v>
      </c>
      <c r="B9" s="4" t="s">
        <v>31</v>
      </c>
      <c r="C9" s="7" t="s">
        <v>19</v>
      </c>
      <c r="D9" s="2">
        <f>D10+D12+D13+D17+D18</f>
        <v>31212</v>
      </c>
      <c r="E9" s="2">
        <f t="shared" ref="E9:Y9" si="4">E10+E12+E13+E17+E18</f>
        <v>33206</v>
      </c>
      <c r="F9" s="2">
        <f t="shared" si="4"/>
        <v>31575</v>
      </c>
      <c r="G9" s="2">
        <f t="shared" si="4"/>
        <v>32775</v>
      </c>
      <c r="H9" s="2">
        <f t="shared" si="4"/>
        <v>33151</v>
      </c>
      <c r="I9" s="2">
        <f t="shared" si="4"/>
        <v>33902</v>
      </c>
      <c r="J9" s="2">
        <f t="shared" si="4"/>
        <v>34657</v>
      </c>
      <c r="K9" s="2">
        <f t="shared" si="4"/>
        <v>34521</v>
      </c>
      <c r="L9" s="2">
        <f t="shared" si="4"/>
        <v>35558</v>
      </c>
      <c r="M9" s="2">
        <f t="shared" si="4"/>
        <v>36603</v>
      </c>
      <c r="N9" s="2">
        <f t="shared" si="4"/>
        <v>36717</v>
      </c>
      <c r="O9" s="2">
        <f t="shared" si="4"/>
        <v>38545</v>
      </c>
      <c r="P9" s="2">
        <f t="shared" si="4"/>
        <v>40415</v>
      </c>
      <c r="Q9" s="2">
        <f t="shared" si="4"/>
        <v>40562</v>
      </c>
      <c r="R9" s="2">
        <f t="shared" si="4"/>
        <v>42082</v>
      </c>
      <c r="S9" s="2">
        <f t="shared" si="4"/>
        <v>43154</v>
      </c>
      <c r="T9" s="2">
        <f t="shared" si="4"/>
        <v>44834</v>
      </c>
      <c r="U9" s="2">
        <f t="shared" si="4"/>
        <v>46369</v>
      </c>
      <c r="V9" s="2">
        <f t="shared" si="4"/>
        <v>48587</v>
      </c>
      <c r="W9" s="2">
        <f t="shared" si="4"/>
        <v>49750</v>
      </c>
      <c r="X9" s="2">
        <f t="shared" si="4"/>
        <v>51023</v>
      </c>
      <c r="Y9" s="2">
        <f t="shared" si="4"/>
        <v>52303</v>
      </c>
    </row>
    <row r="10" spans="1:25" ht="15" customHeight="1">
      <c r="A10" s="4" t="s">
        <v>32</v>
      </c>
      <c r="B10" s="4" t="s">
        <v>33</v>
      </c>
      <c r="C10" s="7" t="s">
        <v>19</v>
      </c>
      <c r="D10" s="2">
        <f>D11</f>
        <v>0</v>
      </c>
      <c r="E10" s="2">
        <f t="shared" ref="E10:Y10" si="5">E11</f>
        <v>0</v>
      </c>
      <c r="F10" s="2">
        <f t="shared" si="5"/>
        <v>0</v>
      </c>
      <c r="G10" s="2">
        <f t="shared" si="5"/>
        <v>0</v>
      </c>
      <c r="H10" s="2">
        <f t="shared" si="5"/>
        <v>0</v>
      </c>
      <c r="I10" s="2">
        <f t="shared" si="5"/>
        <v>0</v>
      </c>
      <c r="J10" s="2">
        <f t="shared" si="5"/>
        <v>0</v>
      </c>
      <c r="K10" s="2">
        <f t="shared" si="5"/>
        <v>0</v>
      </c>
      <c r="L10" s="2">
        <f t="shared" si="5"/>
        <v>0</v>
      </c>
      <c r="M10" s="2">
        <f t="shared" si="5"/>
        <v>0</v>
      </c>
      <c r="N10" s="2">
        <f t="shared" si="5"/>
        <v>0</v>
      </c>
      <c r="O10" s="2">
        <f t="shared" si="5"/>
        <v>0</v>
      </c>
      <c r="P10" s="2">
        <f t="shared" si="5"/>
        <v>0</v>
      </c>
      <c r="Q10" s="2">
        <f t="shared" si="5"/>
        <v>0</v>
      </c>
      <c r="R10" s="2">
        <f t="shared" si="5"/>
        <v>0</v>
      </c>
      <c r="S10" s="2">
        <f t="shared" si="5"/>
        <v>0</v>
      </c>
      <c r="T10" s="2">
        <f t="shared" si="5"/>
        <v>0</v>
      </c>
      <c r="U10" s="2">
        <f t="shared" si="5"/>
        <v>0</v>
      </c>
      <c r="V10" s="2">
        <f t="shared" si="5"/>
        <v>0</v>
      </c>
      <c r="W10" s="2">
        <f t="shared" si="5"/>
        <v>0</v>
      </c>
      <c r="X10" s="2">
        <f t="shared" si="5"/>
        <v>0</v>
      </c>
      <c r="Y10" s="2">
        <f t="shared" si="5"/>
        <v>0</v>
      </c>
    </row>
    <row r="11" spans="1:25" ht="15" customHeight="1">
      <c r="A11" s="4" t="s">
        <v>34</v>
      </c>
      <c r="B11" s="4" t="s">
        <v>35</v>
      </c>
      <c r="C11" s="7" t="s">
        <v>19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</row>
    <row r="12" spans="1:25" ht="15" customHeight="1">
      <c r="A12" s="4" t="s">
        <v>36</v>
      </c>
      <c r="B12" s="4" t="s">
        <v>37</v>
      </c>
      <c r="C12" s="7" t="s">
        <v>19</v>
      </c>
      <c r="D12" s="2">
        <v>0</v>
      </c>
      <c r="E12" s="2">
        <v>910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</row>
    <row r="13" spans="1:25" ht="15" customHeight="1">
      <c r="A13" s="4" t="s">
        <v>38</v>
      </c>
      <c r="B13" s="4" t="s">
        <v>39</v>
      </c>
      <c r="C13" s="7" t="s">
        <v>19</v>
      </c>
      <c r="D13" s="2">
        <f>D14+D15+D16</f>
        <v>665</v>
      </c>
      <c r="E13" s="2">
        <f t="shared" ref="E13:Y13" si="6">E14+E15+E16</f>
        <v>1871</v>
      </c>
      <c r="F13" s="2">
        <f t="shared" si="6"/>
        <v>2405</v>
      </c>
      <c r="G13" s="2">
        <f t="shared" si="6"/>
        <v>3624</v>
      </c>
      <c r="H13" s="2">
        <f t="shared" si="6"/>
        <v>3688</v>
      </c>
      <c r="I13" s="2">
        <f t="shared" si="6"/>
        <v>3790</v>
      </c>
      <c r="J13" s="2">
        <f t="shared" si="6"/>
        <v>3895</v>
      </c>
      <c r="K13" s="2">
        <f t="shared" si="6"/>
        <v>3892</v>
      </c>
      <c r="L13" s="2">
        <f t="shared" si="6"/>
        <v>3998</v>
      </c>
      <c r="M13" s="2">
        <f t="shared" si="6"/>
        <v>4108</v>
      </c>
      <c r="N13" s="2">
        <f t="shared" si="6"/>
        <v>4118</v>
      </c>
      <c r="O13" s="2">
        <f t="shared" si="6"/>
        <v>4233</v>
      </c>
      <c r="P13" s="2">
        <f t="shared" si="6"/>
        <v>4353</v>
      </c>
      <c r="Q13" s="2">
        <f t="shared" si="6"/>
        <v>4368</v>
      </c>
      <c r="R13" s="2">
        <f t="shared" si="6"/>
        <v>4518</v>
      </c>
      <c r="S13" s="2">
        <f t="shared" si="6"/>
        <v>4673</v>
      </c>
      <c r="T13" s="2">
        <f t="shared" si="6"/>
        <v>4678</v>
      </c>
      <c r="U13" s="2">
        <f t="shared" si="6"/>
        <v>4838</v>
      </c>
      <c r="V13" s="2">
        <f t="shared" si="6"/>
        <v>5003</v>
      </c>
      <c r="W13" s="2">
        <f t="shared" si="6"/>
        <v>5008</v>
      </c>
      <c r="X13" s="2">
        <f t="shared" si="6"/>
        <v>5173</v>
      </c>
      <c r="Y13" s="2">
        <f t="shared" si="6"/>
        <v>5343</v>
      </c>
    </row>
    <row r="14" spans="1:25" ht="15" customHeight="1">
      <c r="A14" s="4" t="s">
        <v>40</v>
      </c>
      <c r="B14" s="4" t="s">
        <v>41</v>
      </c>
      <c r="C14" s="7" t="s">
        <v>19</v>
      </c>
      <c r="D14" s="2">
        <v>257</v>
      </c>
      <c r="E14" s="2">
        <v>0</v>
      </c>
      <c r="F14" s="2">
        <v>830</v>
      </c>
      <c r="G14" s="2">
        <v>2790</v>
      </c>
      <c r="H14" s="2">
        <v>2840</v>
      </c>
      <c r="I14" s="2">
        <v>2918</v>
      </c>
      <c r="J14" s="2">
        <v>2999</v>
      </c>
      <c r="K14" s="2">
        <v>2997</v>
      </c>
      <c r="L14" s="2">
        <v>3078</v>
      </c>
      <c r="M14" s="2">
        <v>3163</v>
      </c>
      <c r="N14" s="2">
        <v>3171</v>
      </c>
      <c r="O14" s="2">
        <v>3259</v>
      </c>
      <c r="P14" s="2">
        <v>3352</v>
      </c>
      <c r="Q14" s="2">
        <v>3363</v>
      </c>
      <c r="R14" s="2">
        <v>3479</v>
      </c>
      <c r="S14" s="2">
        <v>3598</v>
      </c>
      <c r="T14" s="2">
        <v>3601</v>
      </c>
      <c r="U14" s="2">
        <v>3725</v>
      </c>
      <c r="V14" s="2">
        <v>3852</v>
      </c>
      <c r="W14" s="2">
        <v>3855</v>
      </c>
      <c r="X14" s="2">
        <v>3983</v>
      </c>
      <c r="Y14" s="2">
        <v>4114</v>
      </c>
    </row>
    <row r="15" spans="1:25" ht="15" customHeight="1">
      <c r="A15" s="4" t="s">
        <v>42</v>
      </c>
      <c r="B15" s="4" t="s">
        <v>43</v>
      </c>
      <c r="C15" s="7" t="s">
        <v>19</v>
      </c>
      <c r="D15" s="2">
        <v>321</v>
      </c>
      <c r="E15" s="2">
        <v>1800</v>
      </c>
      <c r="F15" s="2">
        <v>956</v>
      </c>
      <c r="G15" s="2">
        <v>580</v>
      </c>
      <c r="H15" s="2">
        <v>590</v>
      </c>
      <c r="I15" s="2">
        <v>606</v>
      </c>
      <c r="J15" s="2">
        <v>623</v>
      </c>
      <c r="K15" s="2">
        <v>623</v>
      </c>
      <c r="L15" s="2">
        <v>640</v>
      </c>
      <c r="M15" s="2">
        <v>657</v>
      </c>
      <c r="N15" s="2">
        <v>659</v>
      </c>
      <c r="O15" s="2">
        <v>677</v>
      </c>
      <c r="P15" s="2">
        <v>696</v>
      </c>
      <c r="Q15" s="2">
        <v>699</v>
      </c>
      <c r="R15" s="2">
        <v>723</v>
      </c>
      <c r="S15" s="2">
        <v>748</v>
      </c>
      <c r="T15" s="2">
        <v>749</v>
      </c>
      <c r="U15" s="2">
        <v>774</v>
      </c>
      <c r="V15" s="2">
        <v>800</v>
      </c>
      <c r="W15" s="2">
        <v>801</v>
      </c>
      <c r="X15" s="2">
        <v>828</v>
      </c>
      <c r="Y15" s="2">
        <v>855</v>
      </c>
    </row>
    <row r="16" spans="1:25" ht="15" customHeight="1">
      <c r="A16" s="4" t="s">
        <v>44</v>
      </c>
      <c r="B16" s="4" t="s">
        <v>45</v>
      </c>
      <c r="C16" s="7" t="s">
        <v>19</v>
      </c>
      <c r="D16" s="2">
        <v>87</v>
      </c>
      <c r="E16" s="2">
        <v>71</v>
      </c>
      <c r="F16" s="2">
        <v>619</v>
      </c>
      <c r="G16" s="2">
        <v>254</v>
      </c>
      <c r="H16" s="2">
        <v>258</v>
      </c>
      <c r="I16" s="2">
        <v>266</v>
      </c>
      <c r="J16" s="2">
        <v>273</v>
      </c>
      <c r="K16" s="2">
        <v>272</v>
      </c>
      <c r="L16" s="2">
        <v>280</v>
      </c>
      <c r="M16" s="2">
        <v>288</v>
      </c>
      <c r="N16" s="2">
        <v>288</v>
      </c>
      <c r="O16" s="2">
        <v>297</v>
      </c>
      <c r="P16" s="2">
        <v>305</v>
      </c>
      <c r="Q16" s="2">
        <v>306</v>
      </c>
      <c r="R16" s="2">
        <v>316</v>
      </c>
      <c r="S16" s="2">
        <v>327</v>
      </c>
      <c r="T16" s="2">
        <v>328</v>
      </c>
      <c r="U16" s="2">
        <v>339</v>
      </c>
      <c r="V16" s="2">
        <v>351</v>
      </c>
      <c r="W16" s="2">
        <v>352</v>
      </c>
      <c r="X16" s="2">
        <v>362</v>
      </c>
      <c r="Y16" s="2">
        <v>374</v>
      </c>
    </row>
    <row r="17" spans="1:25" ht="15" customHeight="1">
      <c r="A17" s="4" t="s">
        <v>46</v>
      </c>
      <c r="B17" s="4" t="s">
        <v>47</v>
      </c>
      <c r="C17" s="7" t="s">
        <v>19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</row>
    <row r="18" spans="1:25" ht="15" customHeight="1">
      <c r="A18" s="13" t="s">
        <v>48</v>
      </c>
      <c r="B18" s="13" t="s">
        <v>49</v>
      </c>
      <c r="C18" s="7" t="s">
        <v>19</v>
      </c>
      <c r="D18" s="2">
        <v>30547</v>
      </c>
      <c r="E18" s="2">
        <v>30425</v>
      </c>
      <c r="F18" s="2">
        <v>29170</v>
      </c>
      <c r="G18" s="2">
        <v>29151</v>
      </c>
      <c r="H18" s="2">
        <v>29463</v>
      </c>
      <c r="I18" s="2">
        <v>30112</v>
      </c>
      <c r="J18" s="2">
        <v>30762</v>
      </c>
      <c r="K18" s="2">
        <v>30629</v>
      </c>
      <c r="L18" s="2">
        <v>31560</v>
      </c>
      <c r="M18" s="2">
        <v>32495</v>
      </c>
      <c r="N18" s="2">
        <v>32599</v>
      </c>
      <c r="O18" s="2">
        <v>34312</v>
      </c>
      <c r="P18" s="2">
        <v>36062</v>
      </c>
      <c r="Q18" s="2">
        <v>36194</v>
      </c>
      <c r="R18" s="2">
        <v>37564</v>
      </c>
      <c r="S18" s="2">
        <v>38481</v>
      </c>
      <c r="T18" s="2">
        <v>40156</v>
      </c>
      <c r="U18" s="2">
        <v>41531</v>
      </c>
      <c r="V18" s="2">
        <v>43584</v>
      </c>
      <c r="W18" s="2">
        <v>44742</v>
      </c>
      <c r="X18" s="2">
        <v>45850</v>
      </c>
      <c r="Y18" s="2">
        <v>46960</v>
      </c>
    </row>
    <row r="19" spans="1:25">
      <c r="A19" s="10"/>
      <c r="B19" s="11"/>
    </row>
    <row r="20" spans="1:25">
      <c r="A20" s="10"/>
      <c r="B20" s="12"/>
    </row>
  </sheetData>
  <mergeCells count="13">
    <mergeCell ref="K2:M2"/>
    <mergeCell ref="N2:P2"/>
    <mergeCell ref="Q2:S2"/>
    <mergeCell ref="T2:V2"/>
    <mergeCell ref="W2:Y2"/>
    <mergeCell ref="H2:J2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2021-07-19T11:37:18Z</cp:lastPrinted>
  <dcterms:created xsi:type="dcterms:W3CDTF">2021-06-18T11:15:00Z</dcterms:created>
  <dcterms:modified xsi:type="dcterms:W3CDTF">2021-07-19T11:37:25Z</dcterms:modified>
</cp:coreProperties>
</file>