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05" windowWidth="15255" windowHeight="8445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X14" i="1"/>
  <c r="Y17"/>
  <c r="H13"/>
  <c r="H17"/>
  <c r="Y16"/>
  <c r="V13"/>
  <c r="R9"/>
  <c r="H14" l="1"/>
  <c r="G9"/>
  <c r="F17"/>
  <c r="F16"/>
  <c r="F14"/>
  <c r="F13"/>
  <c r="F9"/>
  <c r="F5"/>
  <c r="G16"/>
  <c r="D13"/>
  <c r="X17"/>
  <c r="W17"/>
  <c r="V17"/>
  <c r="U17"/>
  <c r="T17"/>
  <c r="S17"/>
  <c r="R17"/>
  <c r="Q17"/>
  <c r="P17"/>
  <c r="O17"/>
  <c r="N17"/>
  <c r="M17"/>
  <c r="L17"/>
  <c r="K17"/>
  <c r="J17"/>
  <c r="I17"/>
  <c r="G17"/>
  <c r="E17"/>
  <c r="D17"/>
  <c r="E16"/>
  <c r="H16"/>
  <c r="I16"/>
  <c r="J16"/>
  <c r="K16"/>
  <c r="L16"/>
  <c r="M16"/>
  <c r="N16"/>
  <c r="O16"/>
  <c r="P16"/>
  <c r="Q16"/>
  <c r="R16"/>
  <c r="S16"/>
  <c r="T16"/>
  <c r="U16"/>
  <c r="V16"/>
  <c r="W16"/>
  <c r="X16"/>
  <c r="D16"/>
  <c r="E14"/>
  <c r="G14"/>
  <c r="I14"/>
  <c r="J14"/>
  <c r="K14"/>
  <c r="L14"/>
  <c r="M14"/>
  <c r="N14"/>
  <c r="O14"/>
  <c r="P14"/>
  <c r="Q14"/>
  <c r="R14"/>
  <c r="S14"/>
  <c r="T14"/>
  <c r="U14"/>
  <c r="V14"/>
  <c r="W14"/>
  <c r="Y14"/>
  <c r="D14"/>
  <c r="E13"/>
  <c r="G13"/>
  <c r="I13"/>
  <c r="J13"/>
  <c r="K13"/>
  <c r="L13"/>
  <c r="M13"/>
  <c r="N13"/>
  <c r="O13"/>
  <c r="P13"/>
  <c r="Q13"/>
  <c r="R13"/>
  <c r="S13"/>
  <c r="T13"/>
  <c r="U13"/>
  <c r="W13"/>
  <c r="X13"/>
  <c r="Y13"/>
  <c r="E9"/>
  <c r="H9"/>
  <c r="I9"/>
  <c r="J9"/>
  <c r="K9"/>
  <c r="L9"/>
  <c r="M9"/>
  <c r="N9"/>
  <c r="O9"/>
  <c r="P9"/>
  <c r="Q9"/>
  <c r="S9"/>
  <c r="T9"/>
  <c r="U9"/>
  <c r="V9"/>
  <c r="W9"/>
  <c r="X9"/>
  <c r="Y9"/>
  <c r="D9"/>
  <c r="Y5"/>
  <c r="X5"/>
  <c r="W5"/>
  <c r="V5"/>
  <c r="U5"/>
  <c r="T5"/>
  <c r="S5"/>
  <c r="R5"/>
  <c r="Q5"/>
  <c r="P5"/>
  <c r="O5"/>
  <c r="N5"/>
  <c r="M5"/>
  <c r="L5"/>
  <c r="K5"/>
  <c r="J5"/>
  <c r="I5"/>
  <c r="G5"/>
  <c r="H5"/>
  <c r="E5"/>
</calcChain>
</file>

<file path=xl/sharedStrings.xml><?xml version="1.0" encoding="utf-8"?>
<sst xmlns="http://schemas.openxmlformats.org/spreadsheetml/2006/main" count="74" uniqueCount="47">
  <si>
    <t>Труд и занятость</t>
  </si>
  <si>
    <t>N п/п</t>
  </si>
  <si>
    <t>Наименование показателей</t>
  </si>
  <si>
    <t>Ед. изм.</t>
  </si>
  <si>
    <t>Отчет (2018 г.)</t>
  </si>
  <si>
    <t>Отчет (2019 г.)</t>
  </si>
  <si>
    <t>Отчет (2020 г.)</t>
  </si>
  <si>
    <t>Оценка (2021 г.)</t>
  </si>
  <si>
    <t>Прогноз (2022 г.)</t>
  </si>
  <si>
    <t>Прогноз (2023 г.)</t>
  </si>
  <si>
    <t>Прогноз (2024 г.)</t>
  </si>
  <si>
    <t>Прогноз (2025 г.)</t>
  </si>
  <si>
    <t>Прогноз (2026 г.)</t>
  </si>
  <si>
    <t>Прогноз (2027 г.)</t>
  </si>
  <si>
    <t>Вариант 1</t>
  </si>
  <si>
    <t>Вариант 2</t>
  </si>
  <si>
    <t>Вариант 3</t>
  </si>
  <si>
    <t>1</t>
  </si>
  <si>
    <t>Среднесписочная численность работников (без внешних совместителей) по полному кругу</t>
  </si>
  <si>
    <t>чел</t>
  </si>
  <si>
    <t>2</t>
  </si>
  <si>
    <t>Среднесписочная численность работников (без внешних совместителей) по полному кругу, % к предыдущему году</t>
  </si>
  <si>
    <t>%</t>
  </si>
  <si>
    <t>3</t>
  </si>
  <si>
    <t>Среднесписочная численность работников градообразующей организации</t>
  </si>
  <si>
    <t>4</t>
  </si>
  <si>
    <t>Численность работников, предполагаемых к увольнению с градообразующего предприятия</t>
  </si>
  <si>
    <t>5</t>
  </si>
  <si>
    <t>Численность занятых в экономике (среднегодовая) – всего</t>
  </si>
  <si>
    <t>6</t>
  </si>
  <si>
    <t>Доля занятых в экономике в общей численности трудовых ресурсов</t>
  </si>
  <si>
    <t>7</t>
  </si>
  <si>
    <t>Численность незанятых в экономике</t>
  </si>
  <si>
    <t>8</t>
  </si>
  <si>
    <t>Численность населения в трудоспособном возрасте</t>
  </si>
  <si>
    <t>9</t>
  </si>
  <si>
    <t>Численность населения старше трудоспособного возраста</t>
  </si>
  <si>
    <t>10</t>
  </si>
  <si>
    <t>Уровень занятости населения (отношение занятого населения к численности населения в трудоспособном возрасте)</t>
  </si>
  <si>
    <t>11</t>
  </si>
  <si>
    <t>Экономически активное население (считается возраст от 15 до 72 лет)</t>
  </si>
  <si>
    <t>12</t>
  </si>
  <si>
    <t>Численность безработных, зарегистрированных в органах государственной службы занятости</t>
  </si>
  <si>
    <t>13</t>
  </si>
  <si>
    <t>Уровень зарегистрированной безработицы (общее количество зарегистрированных безработных к экономически активному населению)</t>
  </si>
  <si>
    <t>14</t>
  </si>
  <si>
    <t>Доля численности работников, занятых на малых и средних предприятиях (включая индивидуальных предпринимателей) в общей численности трудоспособного населения на территории муниципального образования</t>
  </si>
</sst>
</file>

<file path=xl/styles.xml><?xml version="1.0" encoding="utf-8"?>
<styleSheet xmlns="http://schemas.openxmlformats.org/spreadsheetml/2006/main">
  <numFmts count="1">
    <numFmt numFmtId="164" formatCode="0.0"/>
  </numFmts>
  <fonts count="4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scheme val="minor"/>
    </font>
    <font>
      <sz val="9"/>
      <color indexed="8"/>
      <name val="Calibri"/>
      <family val="2"/>
      <scheme val="minor"/>
    </font>
    <font>
      <sz val="10"/>
      <color indexed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4F6F6"/>
      </patternFill>
    </fill>
  </fills>
  <borders count="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2">
    <xf numFmtId="0" fontId="0" fillId="0" borderId="0"/>
    <xf numFmtId="0" fontId="1" fillId="0" borderId="0"/>
  </cellStyleXfs>
  <cellXfs count="10">
    <xf numFmtId="0" fontId="0" fillId="0" borderId="0" xfId="0"/>
    <xf numFmtId="0" fontId="1" fillId="0" borderId="0" xfId="1"/>
    <xf numFmtId="0" fontId="2" fillId="0" borderId="1" xfId="1" applyFont="1" applyBorder="1" applyAlignment="1">
      <alignment horizontal="center" vertical="center" wrapText="1"/>
    </xf>
    <xf numFmtId="0" fontId="3" fillId="2" borderId="1" xfId="1" applyFont="1" applyFill="1" applyBorder="1" applyAlignment="1">
      <alignment horizontal="left" vertical="center" wrapText="1"/>
    </xf>
    <xf numFmtId="0" fontId="3" fillId="0" borderId="1" xfId="1" applyFont="1" applyBorder="1" applyAlignment="1" applyProtection="1">
      <alignment horizontal="right" vertical="center" wrapText="1"/>
      <protection locked="0"/>
    </xf>
    <xf numFmtId="164" fontId="3" fillId="0" borderId="1" xfId="1" applyNumberFormat="1" applyFont="1" applyBorder="1" applyAlignment="1" applyProtection="1">
      <alignment horizontal="right" vertical="center" wrapText="1"/>
      <protection locked="0"/>
    </xf>
    <xf numFmtId="1" fontId="3" fillId="0" borderId="1" xfId="1" applyNumberFormat="1" applyFont="1" applyBorder="1" applyAlignment="1" applyProtection="1">
      <alignment horizontal="right" vertical="center" wrapText="1"/>
      <protection locked="0"/>
    </xf>
    <xf numFmtId="2" fontId="3" fillId="0" borderId="1" xfId="1" applyNumberFormat="1" applyFont="1" applyBorder="1" applyAlignment="1" applyProtection="1">
      <alignment horizontal="right" vertical="center" wrapText="1"/>
      <protection locked="0"/>
    </xf>
    <xf numFmtId="0" fontId="3" fillId="0" borderId="1" xfId="1" applyFont="1" applyFill="1" applyBorder="1" applyAlignment="1">
      <alignment horizontal="left" vertical="center" wrapText="1"/>
    </xf>
    <xf numFmtId="0" fontId="2" fillId="0" borderId="1" xfId="1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Y17"/>
  <sheetViews>
    <sheetView tabSelected="1" workbookViewId="0">
      <pane xSplit="3" ySplit="3" topLeftCell="D4" activePane="bottomRight" state="frozen"/>
      <selection pane="topRight" activeCell="D1" sqref="D1"/>
      <selection pane="bottomLeft" activeCell="A4" sqref="A4"/>
      <selection pane="bottomRight" activeCell="B17" sqref="B17"/>
    </sheetView>
  </sheetViews>
  <sheetFormatPr defaultRowHeight="15"/>
  <cols>
    <col min="1" max="1" width="3.28515625" customWidth="1"/>
    <col min="2" max="2" width="41.85546875" customWidth="1"/>
    <col min="3" max="3" width="4" customWidth="1"/>
    <col min="4" max="7" width="6.7109375" customWidth="1"/>
    <col min="8" max="25" width="8.42578125" customWidth="1"/>
  </cols>
  <sheetData>
    <row r="1" spans="1:2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</row>
    <row r="2" spans="1:25">
      <c r="A2" s="9" t="s">
        <v>1</v>
      </c>
      <c r="B2" s="9" t="s">
        <v>2</v>
      </c>
      <c r="C2" s="9" t="s">
        <v>3</v>
      </c>
      <c r="D2" s="9" t="s">
        <v>4</v>
      </c>
      <c r="E2" s="9" t="s">
        <v>5</v>
      </c>
      <c r="F2" s="9" t="s">
        <v>6</v>
      </c>
      <c r="G2" s="9" t="s">
        <v>7</v>
      </c>
      <c r="H2" s="9" t="s">
        <v>8</v>
      </c>
      <c r="I2" s="9"/>
      <c r="J2" s="9"/>
      <c r="K2" s="9" t="s">
        <v>9</v>
      </c>
      <c r="L2" s="9"/>
      <c r="M2" s="9"/>
      <c r="N2" s="9" t="s">
        <v>10</v>
      </c>
      <c r="O2" s="9"/>
      <c r="P2" s="9"/>
      <c r="Q2" s="9" t="s">
        <v>11</v>
      </c>
      <c r="R2" s="9"/>
      <c r="S2" s="9"/>
      <c r="T2" s="9" t="s">
        <v>12</v>
      </c>
      <c r="U2" s="9"/>
      <c r="V2" s="9"/>
      <c r="W2" s="9" t="s">
        <v>13</v>
      </c>
      <c r="X2" s="9"/>
      <c r="Y2" s="9"/>
    </row>
    <row r="3" spans="1:25" ht="24">
      <c r="A3" s="9"/>
      <c r="B3" s="9"/>
      <c r="C3" s="9"/>
      <c r="D3" s="9"/>
      <c r="E3" s="9"/>
      <c r="F3" s="9"/>
      <c r="G3" s="9"/>
      <c r="H3" s="2" t="s">
        <v>14</v>
      </c>
      <c r="I3" s="2" t="s">
        <v>15</v>
      </c>
      <c r="J3" s="2" t="s">
        <v>16</v>
      </c>
      <c r="K3" s="2" t="s">
        <v>14</v>
      </c>
      <c r="L3" s="2" t="s">
        <v>15</v>
      </c>
      <c r="M3" s="2" t="s">
        <v>16</v>
      </c>
      <c r="N3" s="2" t="s">
        <v>14</v>
      </c>
      <c r="O3" s="2" t="s">
        <v>15</v>
      </c>
      <c r="P3" s="2" t="s">
        <v>16</v>
      </c>
      <c r="Q3" s="2" t="s">
        <v>14</v>
      </c>
      <c r="R3" s="2" t="s">
        <v>15</v>
      </c>
      <c r="S3" s="2" t="s">
        <v>16</v>
      </c>
      <c r="T3" s="2" t="s">
        <v>14</v>
      </c>
      <c r="U3" s="2" t="s">
        <v>15</v>
      </c>
      <c r="V3" s="2" t="s">
        <v>16</v>
      </c>
      <c r="W3" s="2" t="s">
        <v>14</v>
      </c>
      <c r="X3" s="2" t="s">
        <v>15</v>
      </c>
      <c r="Y3" s="2" t="s">
        <v>16</v>
      </c>
    </row>
    <row r="4" spans="1:25" ht="25.5" customHeight="1">
      <c r="A4" s="3" t="s">
        <v>17</v>
      </c>
      <c r="B4" s="3" t="s">
        <v>18</v>
      </c>
      <c r="C4" s="3" t="s">
        <v>19</v>
      </c>
      <c r="D4" s="4">
        <v>2085</v>
      </c>
      <c r="E4" s="4">
        <v>2041</v>
      </c>
      <c r="F4" s="4">
        <v>2003</v>
      </c>
      <c r="G4" s="4">
        <v>1971</v>
      </c>
      <c r="H4" s="4">
        <v>1940</v>
      </c>
      <c r="I4" s="4">
        <v>1942</v>
      </c>
      <c r="J4" s="4">
        <v>1944</v>
      </c>
      <c r="K4" s="4">
        <v>1910</v>
      </c>
      <c r="L4" s="4">
        <v>1914</v>
      </c>
      <c r="M4" s="4">
        <v>1919</v>
      </c>
      <c r="N4" s="4">
        <v>1881</v>
      </c>
      <c r="O4" s="4">
        <v>1887</v>
      </c>
      <c r="P4" s="4">
        <v>1894</v>
      </c>
      <c r="Q4" s="4">
        <v>1849</v>
      </c>
      <c r="R4" s="4">
        <v>1856</v>
      </c>
      <c r="S4" s="4">
        <v>1865</v>
      </c>
      <c r="T4" s="4">
        <v>1829</v>
      </c>
      <c r="U4" s="4">
        <v>1834</v>
      </c>
      <c r="V4" s="4">
        <v>1840</v>
      </c>
      <c r="W4" s="4">
        <v>1806</v>
      </c>
      <c r="X4" s="4">
        <v>1809</v>
      </c>
      <c r="Y4" s="4">
        <v>1812</v>
      </c>
    </row>
    <row r="5" spans="1:25" ht="36.75" customHeight="1">
      <c r="A5" s="3" t="s">
        <v>20</v>
      </c>
      <c r="B5" s="3" t="s">
        <v>21</v>
      </c>
      <c r="C5" s="3" t="s">
        <v>22</v>
      </c>
      <c r="D5" s="4">
        <v>97.8</v>
      </c>
      <c r="E5" s="5">
        <f>E4/D4%</f>
        <v>97.889688249400479</v>
      </c>
      <c r="F5" s="5">
        <f>F4/E4%</f>
        <v>98.138167564919158</v>
      </c>
      <c r="G5" s="5">
        <f t="shared" ref="G5:H5" si="0">G4/F4%</f>
        <v>98.402396405391912</v>
      </c>
      <c r="H5" s="5">
        <f t="shared" si="0"/>
        <v>98.42719431760527</v>
      </c>
      <c r="I5" s="5">
        <f>I4/G4%</f>
        <v>98.528665651953318</v>
      </c>
      <c r="J5" s="5">
        <f t="shared" ref="J5:Y5" si="1">J4/G4%</f>
        <v>98.630136986301366</v>
      </c>
      <c r="K5" s="5">
        <f t="shared" si="1"/>
        <v>98.453608247422693</v>
      </c>
      <c r="L5" s="5">
        <f t="shared" si="1"/>
        <v>98.558187435633357</v>
      </c>
      <c r="M5" s="5">
        <f t="shared" si="1"/>
        <v>98.71399176954732</v>
      </c>
      <c r="N5" s="5">
        <f t="shared" si="1"/>
        <v>98.481675392670155</v>
      </c>
      <c r="O5" s="5">
        <f t="shared" si="1"/>
        <v>98.589341692789972</v>
      </c>
      <c r="P5" s="5">
        <f t="shared" si="1"/>
        <v>98.697238144867114</v>
      </c>
      <c r="Q5" s="5">
        <f t="shared" si="1"/>
        <v>98.298777246145676</v>
      </c>
      <c r="R5" s="5">
        <f t="shared" si="1"/>
        <v>98.357180710121881</v>
      </c>
      <c r="S5" s="5">
        <f t="shared" si="1"/>
        <v>98.468848996832094</v>
      </c>
      <c r="T5" s="5">
        <f t="shared" si="1"/>
        <v>98.918334234721485</v>
      </c>
      <c r="U5" s="5">
        <f t="shared" si="1"/>
        <v>98.814655172413794</v>
      </c>
      <c r="V5" s="5">
        <f t="shared" si="1"/>
        <v>98.659517426273467</v>
      </c>
      <c r="W5" s="5">
        <f t="shared" si="1"/>
        <v>98.742482230727177</v>
      </c>
      <c r="X5" s="5">
        <f t="shared" si="1"/>
        <v>98.63685932388222</v>
      </c>
      <c r="Y5" s="5">
        <f t="shared" si="1"/>
        <v>98.478260869565219</v>
      </c>
    </row>
    <row r="6" spans="1:25" ht="24.75" customHeight="1">
      <c r="A6" s="3" t="s">
        <v>23</v>
      </c>
      <c r="B6" s="3" t="s">
        <v>24</v>
      </c>
      <c r="C6" s="3" t="s">
        <v>19</v>
      </c>
      <c r="D6" s="4">
        <v>430</v>
      </c>
      <c r="E6" s="4">
        <v>337</v>
      </c>
      <c r="F6" s="4">
        <v>381</v>
      </c>
      <c r="G6" s="4">
        <v>371</v>
      </c>
      <c r="H6" s="4">
        <v>369</v>
      </c>
      <c r="I6" s="4">
        <v>371</v>
      </c>
      <c r="J6" s="4">
        <v>373</v>
      </c>
      <c r="K6" s="4">
        <v>374</v>
      </c>
      <c r="L6" s="4">
        <v>377</v>
      </c>
      <c r="M6" s="4">
        <v>380</v>
      </c>
      <c r="N6" s="4">
        <v>379</v>
      </c>
      <c r="O6" s="4">
        <v>381</v>
      </c>
      <c r="P6" s="4">
        <v>383</v>
      </c>
      <c r="Q6" s="4">
        <v>384</v>
      </c>
      <c r="R6" s="4">
        <v>386</v>
      </c>
      <c r="S6" s="4">
        <v>388</v>
      </c>
      <c r="T6" s="4">
        <v>389</v>
      </c>
      <c r="U6" s="4">
        <v>391</v>
      </c>
      <c r="V6" s="4">
        <v>393</v>
      </c>
      <c r="W6" s="4">
        <v>394</v>
      </c>
      <c r="X6" s="4">
        <v>396</v>
      </c>
      <c r="Y6" s="4">
        <v>398</v>
      </c>
    </row>
    <row r="7" spans="1:25" ht="26.25" customHeight="1">
      <c r="A7" s="3" t="s">
        <v>25</v>
      </c>
      <c r="B7" s="3" t="s">
        <v>26</v>
      </c>
      <c r="C7" s="3" t="s">
        <v>19</v>
      </c>
      <c r="D7" s="4">
        <v>0</v>
      </c>
      <c r="E7" s="4">
        <v>0</v>
      </c>
      <c r="F7" s="4">
        <v>0</v>
      </c>
      <c r="G7" s="4">
        <v>0</v>
      </c>
      <c r="H7" s="4">
        <v>0</v>
      </c>
      <c r="I7" s="4">
        <v>0</v>
      </c>
      <c r="J7" s="4">
        <v>0</v>
      </c>
      <c r="K7" s="4">
        <v>0</v>
      </c>
      <c r="L7" s="4">
        <v>0</v>
      </c>
      <c r="M7" s="4">
        <v>0</v>
      </c>
      <c r="N7" s="4">
        <v>0</v>
      </c>
      <c r="O7" s="4">
        <v>0</v>
      </c>
      <c r="P7" s="4">
        <v>0</v>
      </c>
      <c r="Q7" s="4">
        <v>0</v>
      </c>
      <c r="R7" s="4">
        <v>0</v>
      </c>
      <c r="S7" s="4">
        <v>0</v>
      </c>
      <c r="T7" s="4">
        <v>0</v>
      </c>
      <c r="U7" s="4">
        <v>0</v>
      </c>
      <c r="V7" s="4">
        <v>0</v>
      </c>
      <c r="W7" s="4">
        <v>0</v>
      </c>
      <c r="X7" s="4">
        <v>0</v>
      </c>
      <c r="Y7" s="4">
        <v>0</v>
      </c>
    </row>
    <row r="8" spans="1:25" ht="26.25" customHeight="1">
      <c r="A8" s="3" t="s">
        <v>27</v>
      </c>
      <c r="B8" s="8" t="s">
        <v>28</v>
      </c>
      <c r="C8" s="3" t="s">
        <v>19</v>
      </c>
      <c r="D8" s="4">
        <v>2118</v>
      </c>
      <c r="E8" s="4">
        <v>2056</v>
      </c>
      <c r="F8" s="4">
        <v>2010</v>
      </c>
      <c r="G8" s="4">
        <v>1980</v>
      </c>
      <c r="H8" s="4">
        <v>1969</v>
      </c>
      <c r="I8" s="4">
        <v>1973</v>
      </c>
      <c r="J8" s="4">
        <v>1977</v>
      </c>
      <c r="K8" s="4">
        <v>1937</v>
      </c>
      <c r="L8" s="4">
        <v>1940</v>
      </c>
      <c r="M8" s="4">
        <v>1943</v>
      </c>
      <c r="N8" s="4">
        <v>1893</v>
      </c>
      <c r="O8" s="4">
        <v>1901</v>
      </c>
      <c r="P8" s="4">
        <v>1902</v>
      </c>
      <c r="Q8" s="4">
        <v>1840</v>
      </c>
      <c r="R8" s="4">
        <v>1848</v>
      </c>
      <c r="S8" s="4">
        <v>1849</v>
      </c>
      <c r="T8" s="4">
        <v>1820</v>
      </c>
      <c r="U8" s="4">
        <v>1830</v>
      </c>
      <c r="V8" s="4">
        <v>1832</v>
      </c>
      <c r="W8" s="4">
        <v>1783</v>
      </c>
      <c r="X8" s="4">
        <v>1790</v>
      </c>
      <c r="Y8" s="4">
        <v>1791</v>
      </c>
    </row>
    <row r="9" spans="1:25" ht="26.25" customHeight="1">
      <c r="A9" s="3" t="s">
        <v>29</v>
      </c>
      <c r="B9" s="8" t="s">
        <v>30</v>
      </c>
      <c r="C9" s="3" t="s">
        <v>22</v>
      </c>
      <c r="D9" s="5">
        <f>D8/(D8+D10)%</f>
        <v>86.732186732186733</v>
      </c>
      <c r="E9" s="5">
        <f t="shared" ref="E9:Y9" si="2">E8/(E8+E10)%</f>
        <v>87.340696686491086</v>
      </c>
      <c r="F9" s="5">
        <f>F8/(F8+F10)%</f>
        <v>88.042049934296983</v>
      </c>
      <c r="G9" s="5">
        <f>G8/(G8+G10)%</f>
        <v>88.314005352363949</v>
      </c>
      <c r="H9" s="5">
        <f t="shared" si="2"/>
        <v>88.573999100314893</v>
      </c>
      <c r="I9" s="5">
        <f t="shared" si="2"/>
        <v>89.074492099322811</v>
      </c>
      <c r="J9" s="5">
        <f t="shared" si="2"/>
        <v>89.457013574660621</v>
      </c>
      <c r="K9" s="5">
        <f t="shared" si="2"/>
        <v>88.975654570509874</v>
      </c>
      <c r="L9" s="5">
        <f t="shared" si="2"/>
        <v>89.359742054352836</v>
      </c>
      <c r="M9" s="5">
        <f t="shared" si="2"/>
        <v>89.745958429561213</v>
      </c>
      <c r="N9" s="5">
        <f t="shared" si="2"/>
        <v>89.334591788579516</v>
      </c>
      <c r="O9" s="5">
        <f t="shared" si="2"/>
        <v>89.712128362435109</v>
      </c>
      <c r="P9" s="5">
        <f t="shared" si="2"/>
        <v>90.056818181818173</v>
      </c>
      <c r="Q9" s="5">
        <f t="shared" si="2"/>
        <v>89.668615984405463</v>
      </c>
      <c r="R9" s="5">
        <f t="shared" si="2"/>
        <v>90.014612761811975</v>
      </c>
      <c r="S9" s="5">
        <f t="shared" si="2"/>
        <v>90.327308255984377</v>
      </c>
      <c r="T9" s="5">
        <f t="shared" si="2"/>
        <v>89.787863838184506</v>
      </c>
      <c r="U9" s="5">
        <f t="shared" si="2"/>
        <v>89.926289926289925</v>
      </c>
      <c r="V9" s="5">
        <f t="shared" si="2"/>
        <v>90.11313330054108</v>
      </c>
      <c r="W9" s="5">
        <f t="shared" si="2"/>
        <v>89.914271306101867</v>
      </c>
      <c r="X9" s="5">
        <f t="shared" si="2"/>
        <v>90.312815338042384</v>
      </c>
      <c r="Y9" s="5">
        <f t="shared" si="2"/>
        <v>90.408884401817275</v>
      </c>
    </row>
    <row r="10" spans="1:25" ht="13.5" customHeight="1">
      <c r="A10" s="3" t="s">
        <v>31</v>
      </c>
      <c r="B10" s="8" t="s">
        <v>32</v>
      </c>
      <c r="C10" s="3" t="s">
        <v>19</v>
      </c>
      <c r="D10" s="4">
        <v>324</v>
      </c>
      <c r="E10" s="4">
        <v>298</v>
      </c>
      <c r="F10" s="4">
        <v>273</v>
      </c>
      <c r="G10" s="4">
        <v>262</v>
      </c>
      <c r="H10" s="4">
        <v>254</v>
      </c>
      <c r="I10" s="4">
        <v>242</v>
      </c>
      <c r="J10" s="4">
        <v>233</v>
      </c>
      <c r="K10" s="4">
        <v>240</v>
      </c>
      <c r="L10" s="4">
        <v>231</v>
      </c>
      <c r="M10" s="4">
        <v>222</v>
      </c>
      <c r="N10" s="4">
        <v>226</v>
      </c>
      <c r="O10" s="4">
        <v>218</v>
      </c>
      <c r="P10" s="4">
        <v>210</v>
      </c>
      <c r="Q10" s="4">
        <v>212</v>
      </c>
      <c r="R10" s="4">
        <v>205</v>
      </c>
      <c r="S10" s="4">
        <v>198</v>
      </c>
      <c r="T10" s="4">
        <v>207</v>
      </c>
      <c r="U10" s="4">
        <v>205</v>
      </c>
      <c r="V10" s="4">
        <v>201</v>
      </c>
      <c r="W10" s="4">
        <v>200</v>
      </c>
      <c r="X10" s="4">
        <v>192</v>
      </c>
      <c r="Y10" s="4">
        <v>190</v>
      </c>
    </row>
    <row r="11" spans="1:25" ht="24.75" customHeight="1">
      <c r="A11" s="3" t="s">
        <v>33</v>
      </c>
      <c r="B11" s="8" t="s">
        <v>34</v>
      </c>
      <c r="C11" s="3" t="s">
        <v>19</v>
      </c>
      <c r="D11" s="4">
        <v>2331</v>
      </c>
      <c r="E11" s="4">
        <v>2271</v>
      </c>
      <c r="F11" s="4">
        <v>2206</v>
      </c>
      <c r="G11" s="4">
        <v>2170</v>
      </c>
      <c r="H11" s="4">
        <v>2159</v>
      </c>
      <c r="I11" s="4">
        <v>2157</v>
      </c>
      <c r="J11" s="4">
        <v>2155</v>
      </c>
      <c r="K11" s="4">
        <v>2119</v>
      </c>
      <c r="L11" s="4">
        <v>2120</v>
      </c>
      <c r="M11" s="4">
        <v>2121</v>
      </c>
      <c r="N11" s="4">
        <v>2074</v>
      </c>
      <c r="O11" s="4">
        <v>2073</v>
      </c>
      <c r="P11" s="4">
        <v>2072</v>
      </c>
      <c r="Q11" s="4">
        <v>2027</v>
      </c>
      <c r="R11" s="4">
        <v>2025</v>
      </c>
      <c r="S11" s="4">
        <v>2024</v>
      </c>
      <c r="T11" s="4">
        <v>1994</v>
      </c>
      <c r="U11" s="4">
        <v>1993</v>
      </c>
      <c r="V11" s="4">
        <v>1992</v>
      </c>
      <c r="W11" s="4">
        <v>1962</v>
      </c>
      <c r="X11" s="4">
        <v>1960</v>
      </c>
      <c r="Y11" s="4">
        <v>1956</v>
      </c>
    </row>
    <row r="12" spans="1:25" ht="24" customHeight="1">
      <c r="A12" s="3" t="s">
        <v>35</v>
      </c>
      <c r="B12" s="8" t="s">
        <v>36</v>
      </c>
      <c r="C12" s="3" t="s">
        <v>19</v>
      </c>
      <c r="D12" s="4">
        <v>2191</v>
      </c>
      <c r="E12" s="4">
        <v>2130</v>
      </c>
      <c r="F12" s="4">
        <v>2090</v>
      </c>
      <c r="G12" s="4">
        <v>2050</v>
      </c>
      <c r="H12" s="4">
        <v>2004</v>
      </c>
      <c r="I12" s="4">
        <v>2002</v>
      </c>
      <c r="J12" s="4">
        <v>2000</v>
      </c>
      <c r="K12" s="4">
        <v>1966</v>
      </c>
      <c r="L12" s="4">
        <v>1965</v>
      </c>
      <c r="M12" s="4">
        <v>1964</v>
      </c>
      <c r="N12" s="4">
        <v>1925</v>
      </c>
      <c r="O12" s="4">
        <v>1928</v>
      </c>
      <c r="P12" s="4">
        <v>1931</v>
      </c>
      <c r="Q12" s="4">
        <v>1877</v>
      </c>
      <c r="R12" s="4">
        <v>1879</v>
      </c>
      <c r="S12" s="4">
        <v>1881</v>
      </c>
      <c r="T12" s="4">
        <v>1834</v>
      </c>
      <c r="U12" s="4">
        <v>1836</v>
      </c>
      <c r="V12" s="4">
        <v>1838</v>
      </c>
      <c r="W12" s="4">
        <v>1794</v>
      </c>
      <c r="X12" s="4">
        <v>1797</v>
      </c>
      <c r="Y12" s="4">
        <v>1800</v>
      </c>
    </row>
    <row r="13" spans="1:25" ht="38.25" customHeight="1">
      <c r="A13" s="3" t="s">
        <v>37</v>
      </c>
      <c r="B13" s="8" t="s">
        <v>38</v>
      </c>
      <c r="C13" s="3" t="s">
        <v>22</v>
      </c>
      <c r="D13" s="5">
        <f>D8/D11%</f>
        <v>90.862290862290862</v>
      </c>
      <c r="E13" s="5">
        <f t="shared" ref="E13:Y13" si="3">E8/E11%</f>
        <v>90.532804931748132</v>
      </c>
      <c r="F13" s="5">
        <f>F8/F11%</f>
        <v>91.115140525838626</v>
      </c>
      <c r="G13" s="5">
        <f t="shared" si="3"/>
        <v>91.244239631336413</v>
      </c>
      <c r="H13" s="5">
        <f>H8/H11%</f>
        <v>91.199629458082441</v>
      </c>
      <c r="I13" s="5">
        <f t="shared" si="3"/>
        <v>91.469633750579504</v>
      </c>
      <c r="J13" s="5">
        <f t="shared" si="3"/>
        <v>91.740139211136892</v>
      </c>
      <c r="K13" s="5">
        <f t="shared" si="3"/>
        <v>91.411042944785265</v>
      </c>
      <c r="L13" s="5">
        <f t="shared" si="3"/>
        <v>91.509433962264154</v>
      </c>
      <c r="M13" s="5">
        <f t="shared" si="3"/>
        <v>91.607732201791606</v>
      </c>
      <c r="N13" s="5">
        <f t="shared" si="3"/>
        <v>91.27290260366442</v>
      </c>
      <c r="O13" s="5">
        <f t="shared" si="3"/>
        <v>91.702846116739025</v>
      </c>
      <c r="P13" s="5">
        <f t="shared" si="3"/>
        <v>91.795366795366803</v>
      </c>
      <c r="Q13" s="5">
        <f t="shared" si="3"/>
        <v>90.77454366058214</v>
      </c>
      <c r="R13" s="5">
        <f t="shared" si="3"/>
        <v>91.259259259259252</v>
      </c>
      <c r="S13" s="5">
        <f t="shared" si="3"/>
        <v>91.353754940711468</v>
      </c>
      <c r="T13" s="5">
        <f t="shared" si="3"/>
        <v>91.27382146439318</v>
      </c>
      <c r="U13" s="5">
        <f t="shared" si="3"/>
        <v>91.821374811841451</v>
      </c>
      <c r="V13" s="5">
        <f>V8/V11%</f>
        <v>91.96787148594376</v>
      </c>
      <c r="W13" s="5">
        <f t="shared" si="3"/>
        <v>90.876656472986738</v>
      </c>
      <c r="X13" s="5">
        <f t="shared" si="3"/>
        <v>91.326530612244895</v>
      </c>
      <c r="Y13" s="5">
        <f t="shared" si="3"/>
        <v>91.564417177914123</v>
      </c>
    </row>
    <row r="14" spans="1:25" ht="27" customHeight="1">
      <c r="A14" s="3" t="s">
        <v>39</v>
      </c>
      <c r="B14" s="8" t="s">
        <v>40</v>
      </c>
      <c r="C14" s="3" t="s">
        <v>19</v>
      </c>
      <c r="D14" s="6">
        <f>D8+D10</f>
        <v>2442</v>
      </c>
      <c r="E14" s="6">
        <f t="shared" ref="E14:Y14" si="4">E8+E10</f>
        <v>2354</v>
      </c>
      <c r="F14" s="6">
        <f>F8+F10</f>
        <v>2283</v>
      </c>
      <c r="G14" s="6">
        <f t="shared" si="4"/>
        <v>2242</v>
      </c>
      <c r="H14" s="6">
        <f>H8+H10</f>
        <v>2223</v>
      </c>
      <c r="I14" s="6">
        <f t="shared" si="4"/>
        <v>2215</v>
      </c>
      <c r="J14" s="6">
        <f t="shared" si="4"/>
        <v>2210</v>
      </c>
      <c r="K14" s="6">
        <f t="shared" si="4"/>
        <v>2177</v>
      </c>
      <c r="L14" s="6">
        <f t="shared" si="4"/>
        <v>2171</v>
      </c>
      <c r="M14" s="6">
        <f t="shared" si="4"/>
        <v>2165</v>
      </c>
      <c r="N14" s="6">
        <f t="shared" si="4"/>
        <v>2119</v>
      </c>
      <c r="O14" s="6">
        <f t="shared" si="4"/>
        <v>2119</v>
      </c>
      <c r="P14" s="6">
        <f t="shared" si="4"/>
        <v>2112</v>
      </c>
      <c r="Q14" s="6">
        <f t="shared" si="4"/>
        <v>2052</v>
      </c>
      <c r="R14" s="6">
        <f t="shared" si="4"/>
        <v>2053</v>
      </c>
      <c r="S14" s="6">
        <f t="shared" si="4"/>
        <v>2047</v>
      </c>
      <c r="T14" s="6">
        <f t="shared" si="4"/>
        <v>2027</v>
      </c>
      <c r="U14" s="6">
        <f t="shared" si="4"/>
        <v>2035</v>
      </c>
      <c r="V14" s="6">
        <f t="shared" si="4"/>
        <v>2033</v>
      </c>
      <c r="W14" s="6">
        <f t="shared" si="4"/>
        <v>1983</v>
      </c>
      <c r="X14" s="6">
        <f>X8+X10</f>
        <v>1982</v>
      </c>
      <c r="Y14" s="6">
        <f t="shared" si="4"/>
        <v>1981</v>
      </c>
    </row>
    <row r="15" spans="1:25" ht="26.25" customHeight="1">
      <c r="A15" s="3" t="s">
        <v>41</v>
      </c>
      <c r="B15" s="3" t="s">
        <v>42</v>
      </c>
      <c r="C15" s="3" t="s">
        <v>19</v>
      </c>
      <c r="D15" s="4">
        <v>36</v>
      </c>
      <c r="E15" s="4">
        <v>40</v>
      </c>
      <c r="F15" s="4">
        <v>69</v>
      </c>
      <c r="G15" s="4">
        <v>42</v>
      </c>
      <c r="H15" s="4">
        <v>41</v>
      </c>
      <c r="I15" s="4">
        <v>40</v>
      </c>
      <c r="J15" s="4">
        <v>39</v>
      </c>
      <c r="K15" s="4">
        <v>40</v>
      </c>
      <c r="L15" s="4">
        <v>39</v>
      </c>
      <c r="M15" s="4">
        <v>38</v>
      </c>
      <c r="N15" s="4">
        <v>39</v>
      </c>
      <c r="O15" s="4">
        <v>38</v>
      </c>
      <c r="P15" s="4">
        <v>37</v>
      </c>
      <c r="Q15" s="4">
        <v>38</v>
      </c>
      <c r="R15" s="4">
        <v>37</v>
      </c>
      <c r="S15" s="4">
        <v>36</v>
      </c>
      <c r="T15" s="4">
        <v>37</v>
      </c>
      <c r="U15" s="4">
        <v>36</v>
      </c>
      <c r="V15" s="4">
        <v>35</v>
      </c>
      <c r="W15" s="4">
        <v>35</v>
      </c>
      <c r="X15" s="4">
        <v>33</v>
      </c>
      <c r="Y15" s="4">
        <v>30</v>
      </c>
    </row>
    <row r="16" spans="1:25" ht="39" customHeight="1">
      <c r="A16" s="3" t="s">
        <v>43</v>
      </c>
      <c r="B16" s="3" t="s">
        <v>44</v>
      </c>
      <c r="C16" s="3" t="s">
        <v>22</v>
      </c>
      <c r="D16" s="7">
        <f>D15/D11*100</f>
        <v>1.5444015444015444</v>
      </c>
      <c r="E16" s="7">
        <f t="shared" ref="E16:X16" si="5">E15/E11*100</f>
        <v>1.7613386173491854</v>
      </c>
      <c r="F16" s="7">
        <f>F15/F11*100</f>
        <v>3.127833182230281</v>
      </c>
      <c r="G16" s="7">
        <f>G15/G11*100</f>
        <v>1.935483870967742</v>
      </c>
      <c r="H16" s="7">
        <f t="shared" si="5"/>
        <v>1.8990273274664196</v>
      </c>
      <c r="I16" s="7">
        <f t="shared" si="5"/>
        <v>1.854427445526194</v>
      </c>
      <c r="J16" s="7">
        <f t="shared" si="5"/>
        <v>1.8097447795823667</v>
      </c>
      <c r="K16" s="7">
        <f t="shared" si="5"/>
        <v>1.8876828692779613</v>
      </c>
      <c r="L16" s="7">
        <f t="shared" si="5"/>
        <v>1.8396226415094339</v>
      </c>
      <c r="M16" s="7">
        <f t="shared" si="5"/>
        <v>1.7916077322017916</v>
      </c>
      <c r="N16" s="7">
        <f t="shared" si="5"/>
        <v>1.8804243008678883</v>
      </c>
      <c r="O16" s="7">
        <f t="shared" si="5"/>
        <v>1.8330921369995177</v>
      </c>
      <c r="P16" s="7">
        <f t="shared" si="5"/>
        <v>1.7857142857142856</v>
      </c>
      <c r="Q16" s="7">
        <f t="shared" si="5"/>
        <v>1.8746916625555006</v>
      </c>
      <c r="R16" s="7">
        <f t="shared" si="5"/>
        <v>1.8271604938271606</v>
      </c>
      <c r="S16" s="7">
        <f t="shared" si="5"/>
        <v>1.7786561264822136</v>
      </c>
      <c r="T16" s="7">
        <f t="shared" si="5"/>
        <v>1.8555667001003009</v>
      </c>
      <c r="U16" s="7">
        <f t="shared" si="5"/>
        <v>1.806322127446061</v>
      </c>
      <c r="V16" s="7">
        <f t="shared" si="5"/>
        <v>1.7570281124497993</v>
      </c>
      <c r="W16" s="7">
        <f t="shared" si="5"/>
        <v>1.7838939857288481</v>
      </c>
      <c r="X16" s="7">
        <f t="shared" si="5"/>
        <v>1.6836734693877551</v>
      </c>
      <c r="Y16" s="7">
        <f>Y15/Y11*100</f>
        <v>1.5337423312883436</v>
      </c>
    </row>
    <row r="17" spans="1:25" ht="67.5" customHeight="1">
      <c r="A17" s="3" t="s">
        <v>45</v>
      </c>
      <c r="B17" s="3" t="s">
        <v>46</v>
      </c>
      <c r="C17" s="3" t="s">
        <v>22</v>
      </c>
      <c r="D17" s="5">
        <f>(693+126)/D11%</f>
        <v>35.135135135135137</v>
      </c>
      <c r="E17" s="5">
        <f>(701+123)/E11%</f>
        <v>36.283575517393217</v>
      </c>
      <c r="F17" s="5">
        <f>(613+110)/F11%</f>
        <v>32.774252039891209</v>
      </c>
      <c r="G17" s="5">
        <f>(612+113)/G11%</f>
        <v>33.410138248847929</v>
      </c>
      <c r="H17" s="5">
        <f>(613+111)/H11%</f>
        <v>33.534043538675313</v>
      </c>
      <c r="I17" s="5">
        <f>(615+114)/I11%</f>
        <v>33.796940194714878</v>
      </c>
      <c r="J17" s="5">
        <f>(618+117)/J11%</f>
        <v>34.106728538283065</v>
      </c>
      <c r="K17" s="5">
        <f>(615+109)/K11%</f>
        <v>34.1670599339311</v>
      </c>
      <c r="L17" s="5">
        <f>(618+112)/L11%</f>
        <v>34.433962264150942</v>
      </c>
      <c r="M17" s="5">
        <f>(621+115)/M11%</f>
        <v>34.7006129184347</v>
      </c>
      <c r="N17" s="5">
        <f>(615+107)/N11%</f>
        <v>34.811957569913211</v>
      </c>
      <c r="O17" s="5">
        <f>(620+110)/O11%</f>
        <v>35.214664737095994</v>
      </c>
      <c r="P17" s="5">
        <f>(625+113)/P11%</f>
        <v>35.617760617760617</v>
      </c>
      <c r="Q17" s="5">
        <f>(617+105)/Q11%</f>
        <v>35.619141588554513</v>
      </c>
      <c r="R17" s="5">
        <f>(624+108)/R11%</f>
        <v>36.148148148148145</v>
      </c>
      <c r="S17" s="5">
        <f>(632+111)/S11%</f>
        <v>36.709486166007906</v>
      </c>
      <c r="T17" s="5">
        <f>(618+106)/T11%</f>
        <v>36.308926780341018</v>
      </c>
      <c r="U17" s="5">
        <f>(626+109)/U11%</f>
        <v>36.879076768690418</v>
      </c>
      <c r="V17" s="5">
        <f>(635+112)/V11%</f>
        <v>37.5</v>
      </c>
      <c r="W17" s="5">
        <f>(620+108)/W11%</f>
        <v>37.104994903160041</v>
      </c>
      <c r="X17" s="5">
        <f>(628+111)/X11%</f>
        <v>37.704081632653057</v>
      </c>
      <c r="Y17" s="5">
        <f>(637+114)/Y11%</f>
        <v>38.394683026584872</v>
      </c>
    </row>
  </sheetData>
  <mergeCells count="13">
    <mergeCell ref="H2:J2"/>
    <mergeCell ref="A2:A3"/>
    <mergeCell ref="B2:B3"/>
    <mergeCell ref="C2:C3"/>
    <mergeCell ref="D2:D3"/>
    <mergeCell ref="E2:E3"/>
    <mergeCell ref="F2:F3"/>
    <mergeCell ref="G2:G3"/>
    <mergeCell ref="K2:M2"/>
    <mergeCell ref="N2:P2"/>
    <mergeCell ref="Q2:S2"/>
    <mergeCell ref="T2:V2"/>
    <mergeCell ref="W2:Y2"/>
  </mergeCells>
  <pageMargins left="0.7" right="0.7" top="0.75" bottom="0.75" header="0.3" footer="0.3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NATALI</dc:creator>
  <cp:lastModifiedBy>NATALI</cp:lastModifiedBy>
  <cp:lastPrinted>2021-07-19T11:00:26Z</cp:lastPrinted>
  <dcterms:created xsi:type="dcterms:W3CDTF">2021-06-28T11:06:27Z</dcterms:created>
  <dcterms:modified xsi:type="dcterms:W3CDTF">2021-07-19T11:00:52Z</dcterms:modified>
</cp:coreProperties>
</file>